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Hybesova12prava-e - Oprav..." sheetId="2" state="visible" r:id="rId4"/>
  </sheets>
  <definedNames>
    <definedName function="false" hidden="false" localSheetId="1" name="_xlnm.Print_Area" vbProcedure="false">'Hybesova12prava-e - Oprav...'!$C$4:$J$76,'Hybesova12prava-e - Oprav...'!$C$82:$J$124,'Hybesova12prava-e - Oprav...'!$C$130:$K$447</definedName>
    <definedName function="false" hidden="false" localSheetId="1" name="_xlnm.Print_Titles" vbProcedure="false">'Hybesova12prava-e - Oprav...'!$140:$140</definedName>
    <definedName function="false" hidden="true" localSheetId="1" name="_xlnm._FilterDatabase" vbProcedure="false">'Hybesova12prava-e - Oprav...'!$C$140:$K$447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<sst xmlns="http://schemas.openxmlformats.org/spreadsheetml/2006/main" count="3713" uniqueCount="969">
  <si>
    <t xml:space="preserve">Export Komplet</t>
  </si>
  <si>
    <t xml:space="preserve">2.0</t>
  </si>
  <si>
    <t xml:space="preserve">False</t>
  </si>
  <si>
    <t xml:space="preserve">{c15846a3-f881-447e-aaeb-203a4e9f2567}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</si>
  <si>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</si>
  <si>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</si>
  <si>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</si>
  <si>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</si>
  <si>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</si>
  <si>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</si>
  <si>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</si>
  <si>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</si>
  <si>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</si>
  <si>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Hybesova12prava-e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</si>
  <si>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</si>
  <si>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</si>
  <si>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nebytových prostor-pravá část</t>
  </si>
  <si>
    <t xml:space="preserve">KSO:</t>
  </si>
  <si>
    <t xml:space="preserve">CC-CZ:</t>
  </si>
  <si>
    <t xml:space="preserve">Místo:</t>
  </si>
  <si>
    <t xml:space="preserve">Hybešova 12, Brno</t>
  </si>
  <si>
    <t xml:space="preserve">Datum:</t>
  </si>
  <si>
    <t xml:space="preserve">3. 3. 2024</t>
  </si>
  <si>
    <t xml:space="preserve">Zadavatel:</t>
  </si>
  <si>
    <t xml:space="preserve">IČ:</t>
  </si>
  <si>
    <t xml:space="preserve">MmBrna,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</si>
  <si>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</si>
  <si>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</si>
  <si>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</si>
  <si>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</si>
  <si>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</si>
  <si>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</si>
  <si>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</si>
  <si>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</si>
  <si>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</si>
  <si>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</si>
  <si>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</si>
  <si>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</si>
  <si>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</si>
  <si>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</si>
  <si>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</si>
  <si>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</si>
  <si>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</si>
  <si>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</si>
  <si>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</si>
  <si>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</si>
  <si>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</si>
  <si>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</si>
  <si>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</si>
  <si>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</si>
  <si>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</si>
  <si>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</si>
  <si>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</si>
  <si>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</si>
  <si>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</si>
  <si>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</si>
  <si>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</si>
  <si>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</si>
  <si>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</si>
  <si>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</si>
  <si>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</si>
  <si>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</si>
  <si>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</si>
  <si>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</si>
  <si>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</si>
  <si>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</si>
  <si>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</si>
  <si>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</si>
  <si>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</si>
  <si>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</si>
  <si>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</si>
  <si>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</si>
  <si>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</si>
  <si>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</si>
  <si>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</si>
  <si>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</si>
  <si>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</si>
  <si>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</si>
  <si>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</si>
  <si>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</si>
  <si>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</si>
  <si>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</si>
  <si>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</si>
  <si>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</si>
  <si>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</si>
  <si>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</si>
  <si>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</si>
  <si>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</si>
  <si>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</si>
  <si>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</si>
  <si>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</si>
  <si>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</si>
  <si>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</si>
  <si>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</si>
  <si>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</si>
  <si>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</si>
  <si>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</si>
  <si>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</si>
  <si>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</si>
  <si>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</si>
  <si>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</si>
  <si>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</si>
  <si>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</si>
  <si>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</si>
  <si>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</si>
  <si>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</si>
  <si>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</si>
  <si>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</si>
  <si>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</si>
  <si>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</si>
  <si>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</si>
  <si>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</si>
  <si>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</si>
  <si>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</si>
  <si>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</si>
  <si>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</si>
  <si>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</si>
  <si>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</si>
  <si>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</si>
  <si>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</si>
  <si>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</si>
  <si>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</si>
  <si>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</si>
  <si>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</si>
  <si>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</si>
  <si>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</si>
  <si>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</si>
  <si>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</si>
  <si>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</si>
  <si>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</si>
  <si>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</si>
  <si>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</si>
  <si>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</si>
  <si>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</si>
  <si>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</si>
  <si>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1-pol.1</t>
  </si>
  <si>
    <t xml:space="preserve">Zapravení drážek a děr</t>
  </si>
  <si>
    <t xml:space="preserve">sada</t>
  </si>
  <si>
    <t xml:space="preserve">4</t>
  </si>
  <si>
    <t xml:space="preserve">1438820610</t>
  </si>
  <si>
    <t xml:space="preserve">3</t>
  </si>
  <si>
    <t xml:space="preserve">Svislé a kompletní konstrukce</t>
  </si>
  <si>
    <t xml:space="preserve">310237271</t>
  </si>
  <si>
    <t xml:space="preserve">Zazdívka otvorů pl přes 0,09 do 0,25 m2 ve zdivu nadzákladovém cihlami pálenými tl přes 600 do 750 mm</t>
  </si>
  <si>
    <t xml:space="preserve">kus</t>
  </si>
  <si>
    <t xml:space="preserve">CS ÚRS 2024 01</t>
  </si>
  <si>
    <t xml:space="preserve">1978644085</t>
  </si>
  <si>
    <t xml:space="preserve">340271045</t>
  </si>
  <si>
    <t xml:space="preserve">Zazdívka otvorů v příčkách nebo stěnách pl přes 1 do 4 m2 tvárnicemi pórobetonovými tl 150 mm</t>
  </si>
  <si>
    <t xml:space="preserve">m2</t>
  </si>
  <si>
    <t xml:space="preserve">255924136</t>
  </si>
  <si>
    <t xml:space="preserve">VV</t>
  </si>
  <si>
    <t xml:space="preserve">1,0*2,05*3</t>
  </si>
  <si>
    <t xml:space="preserve">342272245</t>
  </si>
  <si>
    <t xml:space="preserve">Příčka z pórobetonových hladkých tvárnic na tenkovrstvou maltu tl 150 mm</t>
  </si>
  <si>
    <t xml:space="preserve">-17815119</t>
  </si>
  <si>
    <t xml:space="preserve">2,3*3,45-0,7*2,0</t>
  </si>
  <si>
    <t xml:space="preserve">6</t>
  </si>
  <si>
    <t xml:space="preserve">Úpravy povrchů, podlahy a osazování výplní</t>
  </si>
  <si>
    <t xml:space="preserve">5</t>
  </si>
  <si>
    <t xml:space="preserve">612131121</t>
  </si>
  <si>
    <t xml:space="preserve">Penetrační disperzní nátěr vnitřních stěn nanášený ručně</t>
  </si>
  <si>
    <t xml:space="preserve">-1789993333</t>
  </si>
  <si>
    <t xml:space="preserve">1,0*2,01*4+2,3*3,44*2-0,7*2,0*2</t>
  </si>
  <si>
    <t xml:space="preserve">612131151</t>
  </si>
  <si>
    <t xml:space="preserve">Sanační postřik vnitřních stěn nanášený celoplošně ručně</t>
  </si>
  <si>
    <t xml:space="preserve">-1728807462</t>
  </si>
  <si>
    <t xml:space="preserve">"6,7,8"(2,27+2,8+3,83*4+0,65+0,71+0,3+0,4)*1,5+2,3*2*0,3"ostění"</t>
  </si>
  <si>
    <t xml:space="preserve">"5-u okna"(1,12+1,27+0,9)*1,5+0,65*2*1,5"ostení"</t>
  </si>
  <si>
    <t xml:space="preserve">Součet</t>
  </si>
  <si>
    <t xml:space="preserve">7</t>
  </si>
  <si>
    <t xml:space="preserve">612135101</t>
  </si>
  <si>
    <t xml:space="preserve">Hrubá výplň rýh ve stěnách maltou jakékoli šířky rýhy</t>
  </si>
  <si>
    <t xml:space="preserve">983529291</t>
  </si>
  <si>
    <t xml:space="preserve">(60+25)*0,1</t>
  </si>
  <si>
    <t xml:space="preserve">5*0,15</t>
  </si>
  <si>
    <t xml:space="preserve">8</t>
  </si>
  <si>
    <t xml:space="preserve">612142001</t>
  </si>
  <si>
    <t xml:space="preserve">Pletivo sklovláknité vnitřních stěn vtlačené do tmelu</t>
  </si>
  <si>
    <t xml:space="preserve">1781093756</t>
  </si>
  <si>
    <t xml:space="preserve">9</t>
  </si>
  <si>
    <t xml:space="preserve">612316121</t>
  </si>
  <si>
    <t xml:space="preserve">Sanační omítka vápenná jednovrstvá vnitřních stěn nanášená ručně</t>
  </si>
  <si>
    <t xml:space="preserve">1365649042</t>
  </si>
  <si>
    <t xml:space="preserve">10</t>
  </si>
  <si>
    <t xml:space="preserve">612316191</t>
  </si>
  <si>
    <t xml:space="preserve">Příplatek k sanační vápenné jednovrstvé omítce vnitřních stěn za každých dalších 5 mm tloušťky přes 20 mm ručně</t>
  </si>
  <si>
    <t xml:space="preserve">1663795362</t>
  </si>
  <si>
    <t xml:space="preserve">11</t>
  </si>
  <si>
    <t xml:space="preserve">612321131</t>
  </si>
  <si>
    <t xml:space="preserve">Vápenocementový štuk vnitřních stěn tloušťky do 3 mm</t>
  </si>
  <si>
    <t xml:space="preserve">-1883287961</t>
  </si>
  <si>
    <t xml:space="preserve">1,0*2,01*1+2,3*3,44*2-0,7*2,0*2"yton příčka+zazdívka ze strany 5"</t>
  </si>
  <si>
    <t xml:space="preserve">6123211411</t>
  </si>
  <si>
    <t xml:space="preserve">Vápenocementová omítka štuková dvouvrstvá vnitřních stěn nanášená ručně</t>
  </si>
  <si>
    <t xml:space="preserve">1615671142</t>
  </si>
  <si>
    <t xml:space="preserve">1,0*2,01*3"zazdívka dveří-chodba,8+6"</t>
  </si>
  <si>
    <t xml:space="preserve">13</t>
  </si>
  <si>
    <t xml:space="preserve">612321191</t>
  </si>
  <si>
    <t xml:space="preserve">Příplatek k vápenocementové omítce vnitřních stěn za každých dalších 5 mm tloušťky ručně</t>
  </si>
  <si>
    <t xml:space="preserve">1492542980</t>
  </si>
  <si>
    <t xml:space="preserve">14</t>
  </si>
  <si>
    <t xml:space="preserve">612325422</t>
  </si>
  <si>
    <t xml:space="preserve">Oprava vnitřní vápenocementové štukové omítky stěn v rozsahu plochy přes 10 do 30 %</t>
  </si>
  <si>
    <t xml:space="preserve">1896255871</t>
  </si>
  <si>
    <t xml:space="preserve">"5"(5,11+4,8)*2*3,44-1,27*2,94+7,2*0,65-1,22*2,9+7*0,2-1,75*2,9-0,91*2,0+(1,75+2,9*2)*0,85</t>
  </si>
  <si>
    <t xml:space="preserve">(0,91+2,01*2)*0,65-"sanace"6,885</t>
  </si>
  <si>
    <t xml:space="preserve">"6,7"(2,8+3,9*2+2,27)*2*3,44-1,75*2,9-0,91*2,0-0,8*2,0*2-1,14*2,14+(1,14+2,14*2)*0,65</t>
  </si>
  <si>
    <t xml:space="preserve">-"sanace"35,255</t>
  </si>
  <si>
    <t xml:space="preserve">15</t>
  </si>
  <si>
    <t xml:space="preserve">619991011</t>
  </si>
  <si>
    <t xml:space="preserve">Obalení konstrukcí a prvků fólií přilepenou lepící páskou</t>
  </si>
  <si>
    <t xml:space="preserve">1465460182</t>
  </si>
  <si>
    <t xml:space="preserve">1,22*2,9</t>
  </si>
  <si>
    <t xml:space="preserve">1,14*2,14</t>
  </si>
  <si>
    <t xml:space="preserve">16</t>
  </si>
  <si>
    <t xml:space="preserve">619-pc 1</t>
  </si>
  <si>
    <t xml:space="preserve">Vyčistit vstupní schody do prodejny</t>
  </si>
  <si>
    <t xml:space="preserve">-180490712</t>
  </si>
  <si>
    <t xml:space="preserve">17</t>
  </si>
  <si>
    <t xml:space="preserve">632450123</t>
  </si>
  <si>
    <t xml:space="preserve">Vyrovnávací cementový potěr tl přes 30 do 40 mm ze suchých směsí provedený v pásu</t>
  </si>
  <si>
    <t xml:space="preserve">2020641910</t>
  </si>
  <si>
    <t xml:space="preserve">1,2*0,6</t>
  </si>
  <si>
    <t xml:space="preserve">18</t>
  </si>
  <si>
    <t xml:space="preserve">642942611</t>
  </si>
  <si>
    <t xml:space="preserve">Osazování zárubní nebo rámů dveřních kovových do 2,5 m2 na montážní pěnu</t>
  </si>
  <si>
    <t xml:space="preserve">-1791060667</t>
  </si>
  <si>
    <t xml:space="preserve">19</t>
  </si>
  <si>
    <t xml:space="preserve">M</t>
  </si>
  <si>
    <t xml:space="preserve">DEK.3624506340</t>
  </si>
  <si>
    <t xml:space="preserve">Ocelová zárubeň  - 700L</t>
  </si>
  <si>
    <t xml:space="preserve">-1866003783</t>
  </si>
  <si>
    <t xml:space="preserve">Ostatní konstrukce a práce, bourání</t>
  </si>
  <si>
    <t xml:space="preserve">20</t>
  </si>
  <si>
    <t xml:space="preserve">949101111</t>
  </si>
  <si>
    <t xml:space="preserve">Lešení pomocné pro objekty pozemních staveb s lešeňovou podlahou v do 1,9 m zatížení do 150 kg/m2</t>
  </si>
  <si>
    <t xml:space="preserve">78612371</t>
  </si>
  <si>
    <t xml:space="preserve">24,6+4,1+10,9+4,6</t>
  </si>
  <si>
    <t xml:space="preserve">952901111</t>
  </si>
  <si>
    <t xml:space="preserve">Vyčištění budov bytové a občanské výstavby při výšce podlaží do 4 m</t>
  </si>
  <si>
    <t xml:space="preserve">-724670294</t>
  </si>
  <si>
    <t xml:space="preserve">"chodba"1,74*9,35</t>
  </si>
  <si>
    <t xml:space="preserve">22</t>
  </si>
  <si>
    <t xml:space="preserve">952-pc 1</t>
  </si>
  <si>
    <t xml:space="preserve">Odvoz a likvidace, háčků a šrouby,zářivky,světel, zrcadel, garnýže, poliček, pultu,závěsu</t>
  </si>
  <si>
    <t xml:space="preserve">-701484275</t>
  </si>
  <si>
    <t xml:space="preserve">23</t>
  </si>
  <si>
    <t xml:space="preserve">965081213</t>
  </si>
  <si>
    <t xml:space="preserve">Bourání podlah z dlaždic keramických  tl do 10 mm plochy přes 1 m2</t>
  </si>
  <si>
    <t xml:space="preserve">-2144652736</t>
  </si>
  <si>
    <t xml:space="preserve">"5"24,6</t>
  </si>
  <si>
    <t xml:space="preserve">24</t>
  </si>
  <si>
    <t xml:space="preserve">965081611</t>
  </si>
  <si>
    <t xml:space="preserve">Odsekání soklíků rovných</t>
  </si>
  <si>
    <t xml:space="preserve">m</t>
  </si>
  <si>
    <t xml:space="preserve">1119088730</t>
  </si>
  <si>
    <t xml:space="preserve">"5"(5,2+4,8+0,6*2)*2</t>
  </si>
  <si>
    <t xml:space="preserve">25</t>
  </si>
  <si>
    <t xml:space="preserve">968062455</t>
  </si>
  <si>
    <t xml:space="preserve">Vybourání dřevěných dveřních zárubní pl do 2 m2</t>
  </si>
  <si>
    <t xml:space="preserve">-906150014</t>
  </si>
  <si>
    <t xml:space="preserve">0,8*2</t>
  </si>
  <si>
    <t xml:space="preserve">26</t>
  </si>
  <si>
    <t xml:space="preserve">968072455</t>
  </si>
  <si>
    <t xml:space="preserve">Vybourání kovových dveřních zárubní pl do 2 m2</t>
  </si>
  <si>
    <t xml:space="preserve">1698647216</t>
  </si>
  <si>
    <t xml:space="preserve">0,8*2,0</t>
  </si>
  <si>
    <t xml:space="preserve">27</t>
  </si>
  <si>
    <t xml:space="preserve">971033371</t>
  </si>
  <si>
    <t xml:space="preserve">Vybourání otvorů ve zdivu cihelném pl do 0,09 m2 na MVC nebo MV tl do 750 mm</t>
  </si>
  <si>
    <t xml:space="preserve">819966234</t>
  </si>
  <si>
    <t xml:space="preserve">28</t>
  </si>
  <si>
    <t xml:space="preserve">971033441</t>
  </si>
  <si>
    <t xml:space="preserve">Vybourání otvorů ve zdivu cihelném pl do 0,25 m2 na MVC nebo MV tl do 300 mm</t>
  </si>
  <si>
    <t xml:space="preserve">-571945682</t>
  </si>
  <si>
    <t xml:space="preserve">"pro rozvaděč"1</t>
  </si>
  <si>
    <t xml:space="preserve">29</t>
  </si>
  <si>
    <t xml:space="preserve">973031616</t>
  </si>
  <si>
    <t xml:space="preserve">Vysekání kapes ve zdivu cihelném na MV nebo MVC pro špalíky a krabice do 100x100x50 mm</t>
  </si>
  <si>
    <t xml:space="preserve">1988579566</t>
  </si>
  <si>
    <t xml:space="preserve">30</t>
  </si>
  <si>
    <t xml:space="preserve">973031843</t>
  </si>
  <si>
    <t xml:space="preserve">Vysekání kapes ve zdivu cihelném na MC pro zavázání příček tl do 150 mm</t>
  </si>
  <si>
    <t xml:space="preserve">1634593603</t>
  </si>
  <si>
    <t xml:space="preserve">2,0*6+3,44*2</t>
  </si>
  <si>
    <t xml:space="preserve">31</t>
  </si>
  <si>
    <t xml:space="preserve">974031121</t>
  </si>
  <si>
    <t xml:space="preserve">Vysekání rýh ve zdivu cihelném hl do 30 mm š do 30 mm</t>
  </si>
  <si>
    <t xml:space="preserve">-347345270</t>
  </si>
  <si>
    <t xml:space="preserve">32</t>
  </si>
  <si>
    <t xml:space="preserve">974031132</t>
  </si>
  <si>
    <t xml:space="preserve">Vysekání rýh ve zdivu cihelném hl do 50 mm š do 70 mm</t>
  </si>
  <si>
    <t xml:space="preserve">-1179631822</t>
  </si>
  <si>
    <t xml:space="preserve">33</t>
  </si>
  <si>
    <t xml:space="preserve">974031164</t>
  </si>
  <si>
    <t xml:space="preserve">Vysekání rýh ve zdivu cihelném hl do 150 mm š do 150 mm</t>
  </si>
  <si>
    <t xml:space="preserve">1531193523</t>
  </si>
  <si>
    <t xml:space="preserve">34</t>
  </si>
  <si>
    <t xml:space="preserve">977131119</t>
  </si>
  <si>
    <t xml:space="preserve">Vrty příklepovými vrtáky D přes 28 do 32 mm do cihelného zdiva nebo prostého betonu</t>
  </si>
  <si>
    <t xml:space="preserve">1530041262</t>
  </si>
  <si>
    <t xml:space="preserve">35</t>
  </si>
  <si>
    <t xml:space="preserve">977131219</t>
  </si>
  <si>
    <t xml:space="preserve">Vrty dovrchní příklepovými vrtáky D přes 28 do 32 mm do cihelného zdiva nebo prostého betonu</t>
  </si>
  <si>
    <t xml:space="preserve">-1227146532</t>
  </si>
  <si>
    <t xml:space="preserve">36</t>
  </si>
  <si>
    <t xml:space="preserve">977151124</t>
  </si>
  <si>
    <t xml:space="preserve">Jádrové vrty diamantovými korunkami do stavebních materiálů D přes 150 do 180 mm</t>
  </si>
  <si>
    <t xml:space="preserve">209888548</t>
  </si>
  <si>
    <t xml:space="preserve">"přes zeď pro VZT"0,9</t>
  </si>
  <si>
    <t xml:space="preserve">37</t>
  </si>
  <si>
    <t xml:space="preserve">978013141</t>
  </si>
  <si>
    <t xml:space="preserve">Otlučení (osekání) vnitřní vápenné nebo vápenocementové omítky stěn v rozsahu přes 10 do 30 %</t>
  </si>
  <si>
    <t xml:space="preserve">-107213079</t>
  </si>
  <si>
    <t xml:space="preserve">38</t>
  </si>
  <si>
    <t xml:space="preserve">978013191</t>
  </si>
  <si>
    <t xml:space="preserve">Otlučení (osekání) vnitřní vápenné nebo vápenocementové omítky stěn v rozsahu přes 50 do 100 %</t>
  </si>
  <si>
    <t xml:space="preserve">1444435528</t>
  </si>
  <si>
    <t xml:space="preserve">"6,7"(2,27+2,8+3,83*4+0,65+0,71+0,3+0,4)*1,5+2,3*2*0,3"ostění"</t>
  </si>
  <si>
    <t xml:space="preserve">"5"(1,12+1,27+0,9)*1,5+0,65*2*1,5"ostení"</t>
  </si>
  <si>
    <t xml:space="preserve">Mezisoučet</t>
  </si>
  <si>
    <t xml:space="preserve">997</t>
  </si>
  <si>
    <t xml:space="preserve">Přesun sutě</t>
  </si>
  <si>
    <t xml:space="preserve">39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</si>
  <si>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</si>
  <si>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</si>
  <si>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</si>
  <si>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-1748138278</t>
  </si>
  <si>
    <t xml:space="preserve">40</t>
  </si>
  <si>
    <t xml:space="preserve">997013501</t>
  </si>
  <si>
    <t xml:space="preserve">Odvoz suti a vybouraných hmot na skládku nebo meziskládku do 1 km se složením</t>
  </si>
  <si>
    <t xml:space="preserve">-99914781</t>
  </si>
  <si>
    <t xml:space="preserve">41</t>
  </si>
  <si>
    <t xml:space="preserve">997013509</t>
  </si>
  <si>
    <t xml:space="preserve">Příplatek k odvozu suti a vybouraných hmot na skládku ZKD 1 km přes 1 km</t>
  </si>
  <si>
    <t xml:space="preserve">1422652513</t>
  </si>
  <si>
    <t xml:space="preserve">6,343*14 'Přepočtené koeficientem množství</t>
  </si>
  <si>
    <t xml:space="preserve">42</t>
  </si>
  <si>
    <t xml:space="preserve">997013631</t>
  </si>
  <si>
    <t xml:space="preserve">Poplatek za uložení na skládce (skládkovné) stavebního odpadu směsného kód odpadu 17 09 04</t>
  </si>
  <si>
    <t xml:space="preserve">-1885715337</t>
  </si>
  <si>
    <t xml:space="preserve">998</t>
  </si>
  <si>
    <t xml:space="preserve">Přesun hmot</t>
  </si>
  <si>
    <t xml:space="preserve">43</t>
  </si>
  <si>
    <t xml:space="preserve">998018001</t>
  </si>
  <si>
    <t xml:space="preserve">Přesun hmot pro budovy ruční pro budovy v do 6 m</t>
  </si>
  <si>
    <t xml:space="preserve">-1647222518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</si>
  <si>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</si>
  <si>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</si>
  <si>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</si>
  <si>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</si>
  <si>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44</t>
  </si>
  <si>
    <t xml:space="preserve">721174042</t>
  </si>
  <si>
    <t xml:space="preserve">Potrubí kanalizační z PP připojovací DN 40</t>
  </si>
  <si>
    <t xml:space="preserve">-1534000676</t>
  </si>
  <si>
    <t xml:space="preserve">45</t>
  </si>
  <si>
    <t xml:space="preserve">721174045</t>
  </si>
  <si>
    <t xml:space="preserve">Potrubí kanalizační z PP připojovací DN 110</t>
  </si>
  <si>
    <t xml:space="preserve">-2078088464</t>
  </si>
  <si>
    <t xml:space="preserve">46</t>
  </si>
  <si>
    <t xml:space="preserve">721194104</t>
  </si>
  <si>
    <t xml:space="preserve">Vyvedení a upevnění odpadních výpustek DN 40</t>
  </si>
  <si>
    <t xml:space="preserve">-2099171724</t>
  </si>
  <si>
    <t xml:space="preserve">"umyvadlo"1</t>
  </si>
  <si>
    <t xml:space="preserve">"příprava na dřez"1</t>
  </si>
  <si>
    <t xml:space="preserve">47</t>
  </si>
  <si>
    <t xml:space="preserve">721194109</t>
  </si>
  <si>
    <t xml:space="preserve">Vyvedení a upevnění odpadních výpustek DN 110</t>
  </si>
  <si>
    <t xml:space="preserve">-1065387878</t>
  </si>
  <si>
    <t xml:space="preserve">"WC"1</t>
  </si>
  <si>
    <t xml:space="preserve">48</t>
  </si>
  <si>
    <t xml:space="preserve">721290111</t>
  </si>
  <si>
    <t xml:space="preserve">Zkouška těsnosti potrubí kanalizace vodou DN do 125</t>
  </si>
  <si>
    <t xml:space="preserve">-1851070179</t>
  </si>
  <si>
    <t xml:space="preserve">49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</si>
  <si>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</si>
  <si>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</si>
  <si>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</si>
  <si>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39217418</t>
  </si>
  <si>
    <t xml:space="preserve">722</t>
  </si>
  <si>
    <t xml:space="preserve">Zdravotechnika - vnitřní vodovod</t>
  </si>
  <si>
    <t xml:space="preserve">50</t>
  </si>
  <si>
    <t xml:space="preserve">722130916</t>
  </si>
  <si>
    <t xml:space="preserve">Potrubí pozinkované závitové přeřezání ocelové trubky DN od 25 do 50</t>
  </si>
  <si>
    <t xml:space="preserve">-738841314</t>
  </si>
  <si>
    <t xml:space="preserve">51</t>
  </si>
  <si>
    <t xml:space="preserve">722130993</t>
  </si>
  <si>
    <t xml:space="preserve">Potrubí pozinkované závitové vsazení odbočky do potrubí oboustranná svěrná spojka DN 32 / G 1</t>
  </si>
  <si>
    <t xml:space="preserve">1438232895</t>
  </si>
  <si>
    <t xml:space="preserve">52</t>
  </si>
  <si>
    <t xml:space="preserve">722174002</t>
  </si>
  <si>
    <t xml:space="preserve">Potrubí vodovodní plastové PPR svar polyfúze PN 16 D 20x2,8 mm</t>
  </si>
  <si>
    <t xml:space="preserve">-2001608309</t>
  </si>
  <si>
    <t xml:space="preserve">53</t>
  </si>
  <si>
    <t xml:space="preserve">722174003</t>
  </si>
  <si>
    <t xml:space="preserve">Potrubí vodovodní plastové PPR svar polyfúze PN 16 D 25x3,5 mm</t>
  </si>
  <si>
    <t xml:space="preserve">232718735</t>
  </si>
  <si>
    <t xml:space="preserve">54</t>
  </si>
  <si>
    <t xml:space="preserve">722181221</t>
  </si>
  <si>
    <t xml:space="preserve">Ochrana vodovodního potrubí přilepenými termoizolačními trubicemi z PE tl přes 6 do 9 mm DN do 22 mm</t>
  </si>
  <si>
    <t xml:space="preserve">-1311422896</t>
  </si>
  <si>
    <t xml:space="preserve">55</t>
  </si>
  <si>
    <t xml:space="preserve">722181222</t>
  </si>
  <si>
    <t xml:space="preserve">Ochrana vodovodního potrubí přilepenými termoizolačními trubicemi z PE tl přes 6 do 9 mm DN přes 22 do 45 mm</t>
  </si>
  <si>
    <t xml:space="preserve">-1668856410</t>
  </si>
  <si>
    <t xml:space="preserve">56</t>
  </si>
  <si>
    <t xml:space="preserve">722190401</t>
  </si>
  <si>
    <t xml:space="preserve">Vyvedení a upevnění výpustku DN do 25</t>
  </si>
  <si>
    <t xml:space="preserve">-133464440</t>
  </si>
  <si>
    <t xml:space="preserve">"umyvadlo"2</t>
  </si>
  <si>
    <t xml:space="preserve">"příprava pro dřez"2</t>
  </si>
  <si>
    <t xml:space="preserve">57</t>
  </si>
  <si>
    <t xml:space="preserve">722190901</t>
  </si>
  <si>
    <t xml:space="preserve">Uzavření nebo otevření vodovodního potrubí při opravách</t>
  </si>
  <si>
    <t xml:space="preserve">-799502459</t>
  </si>
  <si>
    <t xml:space="preserve">58</t>
  </si>
  <si>
    <t xml:space="preserve">722232045</t>
  </si>
  <si>
    <t xml:space="preserve">Kohout kulový přímý G 1" PN 42 do 185°C vnitřní závit</t>
  </si>
  <si>
    <t xml:space="preserve">-65330198</t>
  </si>
  <si>
    <t xml:space="preserve">59</t>
  </si>
  <si>
    <t xml:space="preserve">722232063</t>
  </si>
  <si>
    <t xml:space="preserve">Kohout kulový přímý G 1" PN 42 do 185°C vnitřní závit s vypouštěním</t>
  </si>
  <si>
    <t xml:space="preserve">443714344</t>
  </si>
  <si>
    <t xml:space="preserve">60</t>
  </si>
  <si>
    <t xml:space="preserve">722290234</t>
  </si>
  <si>
    <t xml:space="preserve">Proplach a dezinfekce vodovodního potrubí DN do 80</t>
  </si>
  <si>
    <t xml:space="preserve">1541907108</t>
  </si>
  <si>
    <t xml:space="preserve">61</t>
  </si>
  <si>
    <t xml:space="preserve">722290246</t>
  </si>
  <si>
    <t xml:space="preserve">Zkouška těsnosti vodovodního potrubí plastového DN do 40</t>
  </si>
  <si>
    <t xml:space="preserve">-436552414</t>
  </si>
  <si>
    <t xml:space="preserve">62</t>
  </si>
  <si>
    <t xml:space="preserve">998722202</t>
  </si>
  <si>
    <t xml:space="preserve">Přesun hmot procentní pro vnitřní vodovod v objektech v přes 6 do 12 m</t>
  </si>
  <si>
    <t xml:space="preserve">1340513462</t>
  </si>
  <si>
    <t xml:space="preserve">725</t>
  </si>
  <si>
    <t xml:space="preserve">Zdravotechnika - zařizovací předměty</t>
  </si>
  <si>
    <t xml:space="preserve">63</t>
  </si>
  <si>
    <t xml:space="preserve">725112171</t>
  </si>
  <si>
    <t xml:space="preserve">Kombi klozet s hlubokým splachováním odpad vodorovný</t>
  </si>
  <si>
    <t xml:space="preserve">soubor</t>
  </si>
  <si>
    <t xml:space="preserve">2002404416</t>
  </si>
  <si>
    <t xml:space="preserve">64</t>
  </si>
  <si>
    <t xml:space="preserve">725211602</t>
  </si>
  <si>
    <t xml:space="preserve">Umyvadlo keramické bílé šířky 550 mm bez krytu na sifon připevněné na stěnu šrouby</t>
  </si>
  <si>
    <t xml:space="preserve">-1036404548</t>
  </si>
  <si>
    <t xml:space="preserve">65</t>
  </si>
  <si>
    <t xml:space="preserve">725532101</t>
  </si>
  <si>
    <t xml:space="preserve">Elektrický ohřívač zásobníkový akumulační závěsný svislý 10 l / 2 kW</t>
  </si>
  <si>
    <t xml:space="preserve">-1636720459</t>
  </si>
  <si>
    <t xml:space="preserve">66</t>
  </si>
  <si>
    <t xml:space="preserve">725822613</t>
  </si>
  <si>
    <t xml:space="preserve">Baterie umyvadlová stojánková páková s výpustí</t>
  </si>
  <si>
    <t xml:space="preserve">1295410856</t>
  </si>
  <si>
    <t xml:space="preserve">67</t>
  </si>
  <si>
    <t xml:space="preserve">725980123</t>
  </si>
  <si>
    <t xml:space="preserve">Dvířka 30/30</t>
  </si>
  <si>
    <t xml:space="preserve">502017472</t>
  </si>
  <si>
    <t xml:space="preserve">"kryt na vodoměr"1</t>
  </si>
  <si>
    <t xml:space="preserve">68</t>
  </si>
  <si>
    <t xml:space="preserve">998725202</t>
  </si>
  <si>
    <t xml:space="preserve">Přesun hmot procentní pro zařizovací předměty v objektech v přes 6 do 12 m</t>
  </si>
  <si>
    <t xml:space="preserve">-2007384885</t>
  </si>
  <si>
    <t xml:space="preserve">733</t>
  </si>
  <si>
    <t xml:space="preserve">Ústřední vytápění - rozvodné potrubí</t>
  </si>
  <si>
    <t xml:space="preserve">69</t>
  </si>
  <si>
    <t xml:space="preserve">733290801</t>
  </si>
  <si>
    <t xml:space="preserve">Demontáž potrubí měděného D do 35x1,5 mm</t>
  </si>
  <si>
    <t xml:space="preserve">-513920535</t>
  </si>
  <si>
    <t xml:space="preserve">70</t>
  </si>
  <si>
    <t xml:space="preserve">998733202</t>
  </si>
  <si>
    <t xml:space="preserve">Přesun hmot procentní pro rozvody potrubí v objektech v přes 6 do 12 m</t>
  </si>
  <si>
    <t xml:space="preserve">-987576504</t>
  </si>
  <si>
    <t xml:space="preserve">734</t>
  </si>
  <si>
    <t xml:space="preserve">Ústřední vytápění - armatury</t>
  </si>
  <si>
    <t xml:space="preserve">71</t>
  </si>
  <si>
    <t xml:space="preserve">734200811</t>
  </si>
  <si>
    <t xml:space="preserve">Demontáž armatury závitové s jedním závitem přes G 1/2 do G 1/2</t>
  </si>
  <si>
    <t xml:space="preserve">230563793</t>
  </si>
  <si>
    <t xml:space="preserve">72</t>
  </si>
  <si>
    <t xml:space="preserve">734200821</t>
  </si>
  <si>
    <t xml:space="preserve">Demontáž armatury závitové se dvěma závity přes G 1/2 do G 1/2</t>
  </si>
  <si>
    <t xml:space="preserve">415023422</t>
  </si>
  <si>
    <t xml:space="preserve">73</t>
  </si>
  <si>
    <t xml:space="preserve">998734202</t>
  </si>
  <si>
    <t xml:space="preserve">Přesun hmot procentní pro armatury v objektech v přes 6 do 12 m</t>
  </si>
  <si>
    <t xml:space="preserve">1011762696</t>
  </si>
  <si>
    <t xml:space="preserve">735</t>
  </si>
  <si>
    <t xml:space="preserve">Ústřední vytápění - otopná tělesa</t>
  </si>
  <si>
    <t xml:space="preserve">74</t>
  </si>
  <si>
    <t xml:space="preserve">735151821</t>
  </si>
  <si>
    <t xml:space="preserve">Demontáž otopného tělesa panelového dvouřadého dl do 1500 mm</t>
  </si>
  <si>
    <t xml:space="preserve">944533043</t>
  </si>
  <si>
    <t xml:space="preserve">75</t>
  </si>
  <si>
    <t xml:space="preserve">735164252</t>
  </si>
  <si>
    <t xml:space="preserve">Otopné těleso trubkové elektrické přímotopné výška/délka 1215/600 mm</t>
  </si>
  <si>
    <t xml:space="preserve">-1739462291</t>
  </si>
  <si>
    <t xml:space="preserve">76</t>
  </si>
  <si>
    <t xml:space="preserve">7351-pc1</t>
  </si>
  <si>
    <t xml:space="preserve">D+M elektrické přímotopné otopné těleso 1000W</t>
  </si>
  <si>
    <t xml:space="preserve">965140430</t>
  </si>
  <si>
    <t xml:space="preserve">77</t>
  </si>
  <si>
    <t xml:space="preserve">7351-pc2</t>
  </si>
  <si>
    <t xml:space="preserve">D+M elektrické přímotopné otopné těleso 1500W</t>
  </si>
  <si>
    <t xml:space="preserve">-27134770</t>
  </si>
  <si>
    <t xml:space="preserve">78</t>
  </si>
  <si>
    <t xml:space="preserve">7351-pc3</t>
  </si>
  <si>
    <t xml:space="preserve">D+M elektrické přímotopné otopné těleso 2500W</t>
  </si>
  <si>
    <t xml:space="preserve">-1248038704</t>
  </si>
  <si>
    <t xml:space="preserve">79</t>
  </si>
  <si>
    <t xml:space="preserve">735494811</t>
  </si>
  <si>
    <t xml:space="preserve">Vypuštění vody z otopných těles</t>
  </si>
  <si>
    <t xml:space="preserve">-217085757</t>
  </si>
  <si>
    <t xml:space="preserve">80</t>
  </si>
  <si>
    <t xml:space="preserve">998735202</t>
  </si>
  <si>
    <t xml:space="preserve">Přesun hmot procentní pro otopná tělesa v objektech v přes 6 do 12 m</t>
  </si>
  <si>
    <t xml:space="preserve">-862594352</t>
  </si>
  <si>
    <t xml:space="preserve">741</t>
  </si>
  <si>
    <t xml:space="preserve">Elektroinstalace - silnoproud</t>
  </si>
  <si>
    <t xml:space="preserve">81</t>
  </si>
  <si>
    <t xml:space="preserve">741110001</t>
  </si>
  <si>
    <t xml:space="preserve">Montáž trubka plastová tuhá D přes 16 do 23 mm uložená pevně</t>
  </si>
  <si>
    <t xml:space="preserve">1752760657</t>
  </si>
  <si>
    <t xml:space="preserve">82</t>
  </si>
  <si>
    <t xml:space="preserve">34571092</t>
  </si>
  <si>
    <t xml:space="preserve">trubka elektroinstalační tuhá z PVC D 17,4/20 mm, délka 3m</t>
  </si>
  <si>
    <t xml:space="preserve">1923553824</t>
  </si>
  <si>
    <t xml:space="preserve">5*1,05 'Přepočtené koeficientem množství</t>
  </si>
  <si>
    <t xml:space="preserve">83</t>
  </si>
  <si>
    <t xml:space="preserve">741110002</t>
  </si>
  <si>
    <t xml:space="preserve">Montáž trubka plastová tuhá D přes 23 do 35 mm uložená pevně</t>
  </si>
  <si>
    <t xml:space="preserve">1298729288</t>
  </si>
  <si>
    <t xml:space="preserve">84</t>
  </si>
  <si>
    <t xml:space="preserve">34571094</t>
  </si>
  <si>
    <t xml:space="preserve">trubka elektroinstalační tuhá z PVC D 28,6/32 mm, délka 3m</t>
  </si>
  <si>
    <t xml:space="preserve">-1526095899</t>
  </si>
  <si>
    <t xml:space="preserve">85</t>
  </si>
  <si>
    <t xml:space="preserve">741112001</t>
  </si>
  <si>
    <t xml:space="preserve">Montáž krabice zapuštěná plastová kruhová</t>
  </si>
  <si>
    <t xml:space="preserve">1713576392</t>
  </si>
  <si>
    <t xml:space="preserve">86</t>
  </si>
  <si>
    <t xml:space="preserve">34571450</t>
  </si>
  <si>
    <t xml:space="preserve">krabice pod omítku PVC přístrojová kruhová D 70mm</t>
  </si>
  <si>
    <t xml:space="preserve">-1038747047</t>
  </si>
  <si>
    <t xml:space="preserve">87</t>
  </si>
  <si>
    <t xml:space="preserve">34571452</t>
  </si>
  <si>
    <t xml:space="preserve">krabice pod omítku PVC přístrojová kruhová D 70mm dvojnásobná</t>
  </si>
  <si>
    <t xml:space="preserve">-203481484</t>
  </si>
  <si>
    <t xml:space="preserve">88</t>
  </si>
  <si>
    <t xml:space="preserve">34571563</t>
  </si>
  <si>
    <t xml:space="preserve">krabice pod omítku PVC odbočná kruhová D 100mm s víčkem a svorkovnicí</t>
  </si>
  <si>
    <t xml:space="preserve">-342681440</t>
  </si>
  <si>
    <t xml:space="preserve">89</t>
  </si>
  <si>
    <t xml:space="preserve">741120301</t>
  </si>
  <si>
    <t xml:space="preserve">Montáž vodič Cu izolovaný plný a laněný s PVC pláštěm žíla 0,55-16 mm2 pevně (např. CY, CHAH-V)</t>
  </si>
  <si>
    <t xml:space="preserve">-1361268048</t>
  </si>
  <si>
    <t xml:space="preserve">90</t>
  </si>
  <si>
    <t xml:space="preserve">34141025</t>
  </si>
  <si>
    <t xml:space="preserve">vodič propojovací flexibilní jádro Cu lanované izolace PVC 450/750V (H07V-K) 1x2,5mm2</t>
  </si>
  <si>
    <t xml:space="preserve">-258182285</t>
  </si>
  <si>
    <t xml:space="preserve">5*1,15 'Přepočtené koeficientem množství</t>
  </si>
  <si>
    <t xml:space="preserve">91</t>
  </si>
  <si>
    <t xml:space="preserve">741122611</t>
  </si>
  <si>
    <t xml:space="preserve">Montáž kabel Cu plný kulatý žíla 3x1,5 až 6 mm2 uložený pevně (např. CYKY)</t>
  </si>
  <si>
    <t xml:space="preserve">-1548657399</t>
  </si>
  <si>
    <t xml:space="preserve">92</t>
  </si>
  <si>
    <t xml:space="preserve">34111030</t>
  </si>
  <si>
    <t xml:space="preserve">kabel instalační jádro Cu plné izolace PVC plášť PVC 450/750V (CYKY) 3x1,5mm2</t>
  </si>
  <si>
    <t xml:space="preserve">-304538594</t>
  </si>
  <si>
    <t xml:space="preserve">80*1,15 'Přepočtené koeficientem množství</t>
  </si>
  <si>
    <t xml:space="preserve">93</t>
  </si>
  <si>
    <t xml:space="preserve">34111036</t>
  </si>
  <si>
    <t xml:space="preserve">kabel instalační jádro Cu plné izolace PVC plášť PVC 450/750V (CYKY) 3x2,5mm2</t>
  </si>
  <si>
    <t xml:space="preserve">888515097</t>
  </si>
  <si>
    <t xml:space="preserve">70*1,15 'Přepočtené koeficientem množství</t>
  </si>
  <si>
    <t xml:space="preserve">94</t>
  </si>
  <si>
    <t xml:space="preserve">741122621</t>
  </si>
  <si>
    <t xml:space="preserve">Montáž kabel Cu plný kulatý žíla 4x1,5 až 4 mm2 uložený pevně (např. CYKY)</t>
  </si>
  <si>
    <t xml:space="preserve">1866682604</t>
  </si>
  <si>
    <t xml:space="preserve">95</t>
  </si>
  <si>
    <t xml:space="preserve">34111060</t>
  </si>
  <si>
    <t xml:space="preserve">kabel instalační jádro Cu plné izolace PVC plášť PVC 450/750V (CYKY) 4x1,5mm2</t>
  </si>
  <si>
    <t xml:space="preserve">-558257833</t>
  </si>
  <si>
    <t xml:space="preserve">10*1,15 'Přepočtené koeficientem množství</t>
  </si>
  <si>
    <t xml:space="preserve">96</t>
  </si>
  <si>
    <t xml:space="preserve">741122623</t>
  </si>
  <si>
    <t xml:space="preserve">Montáž kabel Cu plný kulatý žíla 4x10 mm2 uložený pevně (např. CYKY)</t>
  </si>
  <si>
    <t xml:space="preserve">-808970049</t>
  </si>
  <si>
    <t xml:space="preserve">97</t>
  </si>
  <si>
    <t xml:space="preserve">34111076</t>
  </si>
  <si>
    <t xml:space="preserve">kabel instalační jádro Cu plné izolace PVC plášť PVC 450/750V (CYKY) 4x10mm2</t>
  </si>
  <si>
    <t xml:space="preserve">-463931443</t>
  </si>
  <si>
    <t xml:space="preserve">98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</si>
  <si>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</si>
  <si>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</si>
  <si>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770241195</t>
  </si>
  <si>
    <t xml:space="preserve">99</t>
  </si>
  <si>
    <t xml:space="preserve">741130001</t>
  </si>
  <si>
    <t xml:space="preserve">Ukončení vodič izolovaný do 2,5 mm2 v rozváděči nebo na přístroji</t>
  </si>
  <si>
    <t xml:space="preserve">-1082965301</t>
  </si>
  <si>
    <t xml:space="preserve">100</t>
  </si>
  <si>
    <t xml:space="preserve">741130005</t>
  </si>
  <si>
    <t xml:space="preserve">Ukončení vodič izolovaný do 10 mm2 v rozváděči nebo na přístroji</t>
  </si>
  <si>
    <t xml:space="preserve">288533904</t>
  </si>
  <si>
    <t xml:space="preserve">101</t>
  </si>
  <si>
    <t xml:space="preserve">7412-pc 1</t>
  </si>
  <si>
    <t xml:space="preserve">D+M rozvaděče vč. výstroje (předpoklad: 1x hlavní jistič, 4x jistič 1pól, 5x jistič-chránič, 1x proudový chránič, propoj. lišta, svorky, aj.)</t>
  </si>
  <si>
    <t xml:space="preserve">239577145</t>
  </si>
  <si>
    <t xml:space="preserve">102</t>
  </si>
  <si>
    <t xml:space="preserve">741310001</t>
  </si>
  <si>
    <t xml:space="preserve">Montáž spínač nástěnný 1-jednopólový prostředí normální se zapojením vodičů</t>
  </si>
  <si>
    <t xml:space="preserve">-2027979588</t>
  </si>
  <si>
    <t xml:space="preserve">103</t>
  </si>
  <si>
    <t xml:space="preserve">34535025</t>
  </si>
  <si>
    <t xml:space="preserve">přístroj spínače zápustného jednopólového, s krytem, řazení 1, IP44, šroubové svorky</t>
  </si>
  <si>
    <t xml:space="preserve">2042089244</t>
  </si>
  <si>
    <t xml:space="preserve">104</t>
  </si>
  <si>
    <t xml:space="preserve">741310022</t>
  </si>
  <si>
    <t xml:space="preserve">Montáž přepínač nástěnný 6-střídavý prostředí normální se zapojením vodičů</t>
  </si>
  <si>
    <t xml:space="preserve">-288280743</t>
  </si>
  <si>
    <t xml:space="preserve">105</t>
  </si>
  <si>
    <t xml:space="preserve">34535075</t>
  </si>
  <si>
    <t xml:space="preserve">přepínač nástěnný střídavý pro průběžnou montáž, řaz 6, IP54, bezšroubové svorky</t>
  </si>
  <si>
    <t xml:space="preserve">1523108821</t>
  </si>
  <si>
    <t xml:space="preserve">106</t>
  </si>
  <si>
    <t xml:space="preserve">741311803</t>
  </si>
  <si>
    <t xml:space="preserve">Demontáž spínačů nástěnných normálních do 10 A bezšroubových bez zachování funkčnosti do 2 svorek</t>
  </si>
  <si>
    <t xml:space="preserve">1654019309</t>
  </si>
  <si>
    <t xml:space="preserve">107</t>
  </si>
  <si>
    <t xml:space="preserve">741313001</t>
  </si>
  <si>
    <t xml:space="preserve">Montáž zásuvka (polo)zapuštěná bezšroubové připojení 2P+PE se zapojením vodičů</t>
  </si>
  <si>
    <t xml:space="preserve">-283363329</t>
  </si>
  <si>
    <t xml:space="preserve">108</t>
  </si>
  <si>
    <t xml:space="preserve">34555241</t>
  </si>
  <si>
    <t xml:space="preserve">přístroj zásuvky zápustné jednonásobné, krytka s clonkami, bezšroubové svorky</t>
  </si>
  <si>
    <t xml:space="preserve">1775318313</t>
  </si>
  <si>
    <t xml:space="preserve">109</t>
  </si>
  <si>
    <t xml:space="preserve">741313003</t>
  </si>
  <si>
    <t xml:space="preserve">Montáž zásuvka (polo)zapuštěná bezšroubové připojení 2x(2P+PE) dvojnásobná se zapojením vodičů</t>
  </si>
  <si>
    <t xml:space="preserve">-1984070103</t>
  </si>
  <si>
    <t xml:space="preserve">110</t>
  </si>
  <si>
    <t xml:space="preserve">34555242</t>
  </si>
  <si>
    <t xml:space="preserve">zásuvka zápustná dvojnásobná, šikmá, s clonkami, bezšroubové svorky</t>
  </si>
  <si>
    <t xml:space="preserve">754520352</t>
  </si>
  <si>
    <t xml:space="preserve">111</t>
  </si>
  <si>
    <t xml:space="preserve">741315813</t>
  </si>
  <si>
    <t xml:space="preserve">Demontáž zásuvek domovních normální prostředí do 16A zapuštěných bezšroubových bez zachování funkčnosti 2P+PE</t>
  </si>
  <si>
    <t xml:space="preserve">-76201152</t>
  </si>
  <si>
    <t xml:space="preserve">112</t>
  </si>
  <si>
    <t xml:space="preserve">741370002</t>
  </si>
  <si>
    <t xml:space="preserve">Montáž svítidlo žárovkové bytové stropní přisazené 1 zdroj se sklem</t>
  </si>
  <si>
    <t xml:space="preserve">-1623468153</t>
  </si>
  <si>
    <t xml:space="preserve">113</t>
  </si>
  <si>
    <t xml:space="preserve">34814-pc1</t>
  </si>
  <si>
    <t xml:space="preserve">interiérové stropní svítidlo LED, s jedním zdrojem, včetně světelného zdroje a recyklačních poplatků</t>
  </si>
  <si>
    <t xml:space="preserve">2069638980</t>
  </si>
  <si>
    <t xml:space="preserve">114</t>
  </si>
  <si>
    <t xml:space="preserve">741371004</t>
  </si>
  <si>
    <t xml:space="preserve">Montáž svítidlo zářivkové bytové stropní přisazené 2 zdroje s krytem</t>
  </si>
  <si>
    <t xml:space="preserve">1048060026</t>
  </si>
  <si>
    <t xml:space="preserve">115</t>
  </si>
  <si>
    <t xml:space="preserve">34814-pc2</t>
  </si>
  <si>
    <t xml:space="preserve">svítidlo zářivkové stropní přisazené LED, vč. zdroje a recyklačního poplatku</t>
  </si>
  <si>
    <t xml:space="preserve">858409308</t>
  </si>
  <si>
    <t xml:space="preserve">116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</si>
  <si>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</si>
  <si>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</si>
  <si>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-93543755</t>
  </si>
  <si>
    <t xml:space="preserve">117</t>
  </si>
  <si>
    <t xml:space="preserve">741372021</t>
  </si>
  <si>
    <t xml:space="preserve">Montáž svítidlo LED interiérové přisazené nástěnné hranaté nebo kruhové do 0,09 m2 se zapojením vodičů</t>
  </si>
  <si>
    <t xml:space="preserve">1708839382</t>
  </si>
  <si>
    <t xml:space="preserve">118</t>
  </si>
  <si>
    <t xml:space="preserve">34814-pc3</t>
  </si>
  <si>
    <t xml:space="preserve">svítidlo interiérové nástěnné nad zrcadlem, vč. zdroje a recyklačního poplatku</t>
  </si>
  <si>
    <t xml:space="preserve">-1188652020</t>
  </si>
  <si>
    <t xml:space="preserve">119</t>
  </si>
  <si>
    <t xml:space="preserve">741810001</t>
  </si>
  <si>
    <t xml:space="preserve">Celková prohlídka elektrického rozvodu a zařízení do 100 000,- Kč</t>
  </si>
  <si>
    <t xml:space="preserve">-1744249473</t>
  </si>
  <si>
    <t xml:space="preserve">120</t>
  </si>
  <si>
    <t xml:space="preserve">741811011</t>
  </si>
  <si>
    <t xml:space="preserve">Kontrola rozvaděč nn silový hmotnosti do 200 kg</t>
  </si>
  <si>
    <t xml:space="preserve">515680769</t>
  </si>
  <si>
    <t xml:space="preserve">121</t>
  </si>
  <si>
    <t xml:space="preserve">7419-pc 1</t>
  </si>
  <si>
    <t xml:space="preserve">Pomocný instalační materiál (svorky, sádra, pásky, aj.)</t>
  </si>
  <si>
    <t xml:space="preserve">1833248613</t>
  </si>
  <si>
    <t xml:space="preserve">122</t>
  </si>
  <si>
    <t xml:space="preserve">998741202</t>
  </si>
  <si>
    <t xml:space="preserve">Přesun hmot procentní pro silnoproud v objektech v přes 6 do 12 m</t>
  </si>
  <si>
    <t xml:space="preserve">1141662101</t>
  </si>
  <si>
    <t xml:space="preserve">751</t>
  </si>
  <si>
    <t xml:space="preserve">Vzduchotechnika</t>
  </si>
  <si>
    <t xml:space="preserve">123</t>
  </si>
  <si>
    <t xml:space="preserve">751111012</t>
  </si>
  <si>
    <t xml:space="preserve">Montáž ventilátoru axiálního nízkotlakého nástěnného základního D přes 100 do 200 mm</t>
  </si>
  <si>
    <t xml:space="preserve">-1482985082</t>
  </si>
  <si>
    <t xml:space="preserve">124</t>
  </si>
  <si>
    <t xml:space="preserve">4291-pc1</t>
  </si>
  <si>
    <t xml:space="preserve">ventilátor axiální nástěnný D 150 s časovým doběhem</t>
  </si>
  <si>
    <t xml:space="preserve">482880955</t>
  </si>
  <si>
    <t xml:space="preserve">125</t>
  </si>
  <si>
    <t xml:space="preserve">751398012</t>
  </si>
  <si>
    <t xml:space="preserve">Montáž větrací mřížky na kruhové potrubí D přes 100 do 200 mm</t>
  </si>
  <si>
    <t xml:space="preserve">9381629</t>
  </si>
  <si>
    <t xml:space="preserve">126</t>
  </si>
  <si>
    <t xml:space="preserve">42972888</t>
  </si>
  <si>
    <t xml:space="preserve">mřížka větrací kruhová nerezová se síťkou a krytem D 150mm</t>
  </si>
  <si>
    <t xml:space="preserve">927126243</t>
  </si>
  <si>
    <t xml:space="preserve">127</t>
  </si>
  <si>
    <t xml:space="preserve">751510042</t>
  </si>
  <si>
    <t xml:space="preserve">Vzduchotechnické potrubí z pozinkovaného plechu kruhové spirálně vinutá trouba bez příruby D přes 100 do 200 mm</t>
  </si>
  <si>
    <t xml:space="preserve">-129987848</t>
  </si>
  <si>
    <t xml:space="preserve">128</t>
  </si>
  <si>
    <t xml:space="preserve">998751201</t>
  </si>
  <si>
    <t xml:space="preserve">Přesun hmot procentní pro vzduchotechniku v objektech v do 12 m</t>
  </si>
  <si>
    <t xml:space="preserve">-316106594</t>
  </si>
  <si>
    <t xml:space="preserve">763</t>
  </si>
  <si>
    <t xml:space="preserve">Konstrukce suché výstavby</t>
  </si>
  <si>
    <t xml:space="preserve">129</t>
  </si>
  <si>
    <t xml:space="preserve">763131411</t>
  </si>
  <si>
    <t xml:space="preserve">SDK podhled desky 1xA 12,5 bez izolace dvouvrstvá spodní kce profil CD+UD</t>
  </si>
  <si>
    <t xml:space="preserve">-680013272</t>
  </si>
  <si>
    <t xml:space="preserve">"5,7,8"24,6+10,9+4,6</t>
  </si>
  <si>
    <t xml:space="preserve">130</t>
  </si>
  <si>
    <t xml:space="preserve">763131451</t>
  </si>
  <si>
    <t xml:space="preserve">SDK podhled deska 1xH2 12,5 bez izolace dvouvrstvá spodní kce profil CD+UD</t>
  </si>
  <si>
    <t xml:space="preserve">-644689614</t>
  </si>
  <si>
    <t xml:space="preserve">4,1"6"</t>
  </si>
  <si>
    <t xml:space="preserve">131</t>
  </si>
  <si>
    <t xml:space="preserve">763131714</t>
  </si>
  <si>
    <t xml:space="preserve">SDK podhled základní penetrační nátěr</t>
  </si>
  <si>
    <t xml:space="preserve">908276250</t>
  </si>
  <si>
    <t xml:space="preserve">40,1+4,1</t>
  </si>
  <si>
    <t xml:space="preserve">132</t>
  </si>
  <si>
    <t xml:space="preserve">763131821</t>
  </si>
  <si>
    <t xml:space="preserve">Demontáž SDK podhledu s dvouvrstvou nosnou kcí z ocelových profilů opláštění jednoduché</t>
  </si>
  <si>
    <t xml:space="preserve">112929287</t>
  </si>
  <si>
    <t xml:space="preserve">24,53"5"</t>
  </si>
  <si>
    <t xml:space="preserve">133</t>
  </si>
  <si>
    <t xml:space="preserve">763164511</t>
  </si>
  <si>
    <t xml:space="preserve">SDK obklad kcí tvaru L š do 0,4 m desky 1xA 12,5</t>
  </si>
  <si>
    <t xml:space="preserve">-1322121128</t>
  </si>
  <si>
    <t xml:space="preserve">"zakrytí VZT potrubí"2,2</t>
  </si>
  <si>
    <t xml:space="preserve">134</t>
  </si>
  <si>
    <t xml:space="preserve">998763200</t>
  </si>
  <si>
    <t xml:space="preserve">Přesun hmot procentní pro dřevostavby v objektech v do 6 m</t>
  </si>
  <si>
    <t xml:space="preserve">1812246384</t>
  </si>
  <si>
    <t xml:space="preserve">766</t>
  </si>
  <si>
    <t xml:space="preserve">Konstrukce truhlářské</t>
  </si>
  <si>
    <t xml:space="preserve">135</t>
  </si>
  <si>
    <t xml:space="preserve">766-pc  3</t>
  </si>
  <si>
    <t xml:space="preserve">D+montáž dveří do WC 70/197cm včetně kotvení,klik,zámku a větracích otvorů</t>
  </si>
  <si>
    <t xml:space="preserve">-1530590725</t>
  </si>
  <si>
    <t xml:space="preserve">136</t>
  </si>
  <si>
    <t xml:space="preserve">998766202</t>
  </si>
  <si>
    <t xml:space="preserve">Přesun hmot procentní pro kce truhlářské v objektech v přes 6 do 12 m</t>
  </si>
  <si>
    <t xml:space="preserve">1483948169</t>
  </si>
  <si>
    <t xml:space="preserve">767</t>
  </si>
  <si>
    <t xml:space="preserve">Konstrukce zámečnické</t>
  </si>
  <si>
    <t xml:space="preserve">137</t>
  </si>
  <si>
    <t xml:space="preserve">767111110</t>
  </si>
  <si>
    <t xml:space="preserve">D+montáž mříže u okna 115/215cm</t>
  </si>
  <si>
    <t xml:space="preserve">-17021085</t>
  </si>
  <si>
    <t xml:space="preserve">138</t>
  </si>
  <si>
    <t xml:space="preserve">998767201</t>
  </si>
  <si>
    <t xml:space="preserve">Přesun hmot procentní pro zámečnické konstrukce v objektech v do 6 m</t>
  </si>
  <si>
    <t xml:space="preserve">248460096</t>
  </si>
  <si>
    <t xml:space="preserve">771</t>
  </si>
  <si>
    <t xml:space="preserve">Podlahy z dlaždic</t>
  </si>
  <si>
    <t xml:space="preserve">139</t>
  </si>
  <si>
    <t xml:space="preserve">771121011</t>
  </si>
  <si>
    <t xml:space="preserve">Nátěr penetrační na podlahu-5-8</t>
  </si>
  <si>
    <t xml:space="preserve">-537142465</t>
  </si>
  <si>
    <t xml:space="preserve">24,6+4,1+10,9+4,6+1,25*0,2+1,27*0,6+1,8*0,75+0,95*0,6</t>
  </si>
  <si>
    <t xml:space="preserve">140</t>
  </si>
  <si>
    <t xml:space="preserve">771151012</t>
  </si>
  <si>
    <t xml:space="preserve">Samonivelační stěrka podlah pevnosti 20 MPa tl přes 3 do 5 mm-5-8</t>
  </si>
  <si>
    <t xml:space="preserve">-165888456</t>
  </si>
  <si>
    <t xml:space="preserve">141</t>
  </si>
  <si>
    <t xml:space="preserve">771474113</t>
  </si>
  <si>
    <t xml:space="preserve">Montáž soklů z dlaždic keramických rovných flexibilní lepidlo v do 100 mm</t>
  </si>
  <si>
    <t xml:space="preserve">1762022383</t>
  </si>
  <si>
    <t xml:space="preserve">"5,7-8"(5,11+4,8+2,8+2,3+3,83+1,95+0,65*3)*2</t>
  </si>
  <si>
    <t xml:space="preserve">142</t>
  </si>
  <si>
    <t xml:space="preserve">771574414</t>
  </si>
  <si>
    <t xml:space="preserve">Montáž podlah keramických hladkých lepených cementovým flexibilním lepidlem přes 4 do 6 ks/m2</t>
  </si>
  <si>
    <t xml:space="preserve">1477429437</t>
  </si>
  <si>
    <t xml:space="preserve">143</t>
  </si>
  <si>
    <t xml:space="preserve">59761155</t>
  </si>
  <si>
    <t xml:space="preserve">dlažba keramická slinutá mrazuvzdorná R9 povrch hladký/lapovaný tl do 10mm přes 4 do 6ks/m2</t>
  </si>
  <si>
    <t xml:space="preserve">-50421281</t>
  </si>
  <si>
    <t xml:space="preserve">51,7228578771524*1,15 'Přepočtené koeficientem množství</t>
  </si>
  <si>
    <t xml:space="preserve">144</t>
  </si>
  <si>
    <t xml:space="preserve">771577111</t>
  </si>
  <si>
    <t xml:space="preserve">Příplatek k montáži podlah keramických lepených flexibilním lepidlem za plochu do 5 m2</t>
  </si>
  <si>
    <t xml:space="preserve">-1530254455</t>
  </si>
  <si>
    <t xml:space="preserve">4,1+4,6</t>
  </si>
  <si>
    <t xml:space="preserve">145</t>
  </si>
  <si>
    <t xml:space="preserve">771577114</t>
  </si>
  <si>
    <t xml:space="preserve">Příplatek k montáži podlah keramických lepených flexibilním lepidlem za spárování tmelem dvousložkovým</t>
  </si>
  <si>
    <t xml:space="preserve">-259585147</t>
  </si>
  <si>
    <t xml:space="preserve">146</t>
  </si>
  <si>
    <t xml:space="preserve">771591112</t>
  </si>
  <si>
    <t xml:space="preserve">Izolace pod dlažbu nátěrem nebo stěrkou ve dvou vrstvách-5-8</t>
  </si>
  <si>
    <t xml:space="preserve">-2033042955</t>
  </si>
  <si>
    <t xml:space="preserve">147</t>
  </si>
  <si>
    <t xml:space="preserve">998771201</t>
  </si>
  <si>
    <t xml:space="preserve">Přesun hmot procentní pro podlahy z dlaždic v objektech do 6 m</t>
  </si>
  <si>
    <t xml:space="preserve">-705406606</t>
  </si>
  <si>
    <t xml:space="preserve">776</t>
  </si>
  <si>
    <t xml:space="preserve">Podlahy povlakové</t>
  </si>
  <si>
    <t xml:space="preserve">148</t>
  </si>
  <si>
    <t xml:space="preserve">776201811</t>
  </si>
  <si>
    <t xml:space="preserve">Demontáž lepených povlakových podlah bez podložky ručně</t>
  </si>
  <si>
    <t xml:space="preserve">-383739039</t>
  </si>
  <si>
    <t xml:space="preserve">8,7+10,5</t>
  </si>
  <si>
    <t xml:space="preserve">149</t>
  </si>
  <si>
    <t xml:space="preserve">776201814</t>
  </si>
  <si>
    <t xml:space="preserve">Demontáž povlakových podlahovin volně položených podlepených páskou</t>
  </si>
  <si>
    <t xml:space="preserve">1686136584</t>
  </si>
  <si>
    <t xml:space="preserve">781</t>
  </si>
  <si>
    <t xml:space="preserve">Dokončovací práce - obklady</t>
  </si>
  <si>
    <t xml:space="preserve">150</t>
  </si>
  <si>
    <t xml:space="preserve">781121011</t>
  </si>
  <si>
    <t xml:space="preserve">Nátěr penetrační na stěnu</t>
  </si>
  <si>
    <t xml:space="preserve">241238427</t>
  </si>
  <si>
    <t xml:space="preserve">"6"(1,8+2,3)*2*1,5-0,7*1,5</t>
  </si>
  <si>
    <t xml:space="preserve">151</t>
  </si>
  <si>
    <t xml:space="preserve">781472214</t>
  </si>
  <si>
    <t xml:space="preserve">Montáž obkladů keramických hladkých lepených cementovým flexibilním lepidlem přes 4 do 6 ks/m2</t>
  </si>
  <si>
    <t xml:space="preserve">-500858413</t>
  </si>
  <si>
    <t xml:space="preserve">152</t>
  </si>
  <si>
    <t xml:space="preserve">59761707</t>
  </si>
  <si>
    <t xml:space="preserve">obklad keramický nemrazuvzdorný povrch hladký/lesklý tl do 10mm přes 4 do 6ks/m2</t>
  </si>
  <si>
    <t xml:space="preserve">-2133642166</t>
  </si>
  <si>
    <t xml:space="preserve">11,25*1,15 'Přepočtené koeficientem množství</t>
  </si>
  <si>
    <t xml:space="preserve">153</t>
  </si>
  <si>
    <t xml:space="preserve">781477111</t>
  </si>
  <si>
    <t xml:space="preserve">Příplatek k montáži obkladů vnitřních keramických hladkých za plochu do 10 m2</t>
  </si>
  <si>
    <t xml:space="preserve">-1957599120</t>
  </si>
  <si>
    <t xml:space="preserve">11,25</t>
  </si>
  <si>
    <t xml:space="preserve">154</t>
  </si>
  <si>
    <t xml:space="preserve">781477114</t>
  </si>
  <si>
    <t xml:space="preserve">Příplatek k montáži obkladů vnitřních keramických hladkých za spárování tmelem dvousložkovým</t>
  </si>
  <si>
    <t xml:space="preserve">362286778</t>
  </si>
  <si>
    <t xml:space="preserve">155</t>
  </si>
  <si>
    <t xml:space="preserve">781495184</t>
  </si>
  <si>
    <t xml:space="preserve">Řezání soklu keramických obkladaček</t>
  </si>
  <si>
    <t xml:space="preserve">-1782773345</t>
  </si>
  <si>
    <t xml:space="preserve">156</t>
  </si>
  <si>
    <t xml:space="preserve">998781201</t>
  </si>
  <si>
    <t xml:space="preserve">Přesun hmot procentní pro obklady keramické v objektech v do 6 m</t>
  </si>
  <si>
    <t xml:space="preserve">-231962996</t>
  </si>
  <si>
    <t xml:space="preserve">783</t>
  </si>
  <si>
    <t xml:space="preserve">Dokončovací práce - nátěry</t>
  </si>
  <si>
    <t xml:space="preserve">157</t>
  </si>
  <si>
    <t xml:space="preserve">783106801</t>
  </si>
  <si>
    <t xml:space="preserve">Odstranění nátěrů z truhlářských konstrukcí obroušením</t>
  </si>
  <si>
    <t xml:space="preserve">-1484290139</t>
  </si>
  <si>
    <t xml:space="preserve">"7"5,0*0,6</t>
  </si>
  <si>
    <t xml:space="preserve">158</t>
  </si>
  <si>
    <t xml:space="preserve">783114101</t>
  </si>
  <si>
    <t xml:space="preserve">Základní jednonásobný syntetický nátěr truhlářských konstrukcí</t>
  </si>
  <si>
    <t xml:space="preserve">975033954</t>
  </si>
  <si>
    <t xml:space="preserve">159</t>
  </si>
  <si>
    <t xml:space="preserve">783117101</t>
  </si>
  <si>
    <t xml:space="preserve">Krycí jednonásobný syntetický nátěr truhlářských konstrukcí-2x</t>
  </si>
  <si>
    <t xml:space="preserve">1616490034</t>
  </si>
  <si>
    <t xml:space="preserve">160</t>
  </si>
  <si>
    <t xml:space="preserve">783122131</t>
  </si>
  <si>
    <t xml:space="preserve">Plošné (plné) tmelení truhlářských konstrukcí včetně přebroušení disperzním tmelem</t>
  </si>
  <si>
    <t xml:space="preserve">1281892906</t>
  </si>
  <si>
    <t xml:space="preserve">161</t>
  </si>
  <si>
    <t xml:space="preserve">783301311</t>
  </si>
  <si>
    <t xml:space="preserve">Odmaštění zámečnických konstrukcí vodou ředitelným odmašťovačem</t>
  </si>
  <si>
    <t xml:space="preserve">-1242286800</t>
  </si>
  <si>
    <t xml:space="preserve">4,7*0,25</t>
  </si>
  <si>
    <t xml:space="preserve">162</t>
  </si>
  <si>
    <t xml:space="preserve">783314201</t>
  </si>
  <si>
    <t xml:space="preserve">Základní antikorozní jednonásobný syntetický standardní nátěr zámečnických konstrukcí</t>
  </si>
  <si>
    <t xml:space="preserve">1751894292</t>
  </si>
  <si>
    <t xml:space="preserve">163</t>
  </si>
  <si>
    <t xml:space="preserve">783315101</t>
  </si>
  <si>
    <t xml:space="preserve">Mezinátěr jednonásobný syntetický standardní zámečnických konstrukcí</t>
  </si>
  <si>
    <t xml:space="preserve">-2129539715</t>
  </si>
  <si>
    <t xml:space="preserve">164</t>
  </si>
  <si>
    <t xml:space="preserve">783317101</t>
  </si>
  <si>
    <t xml:space="preserve">Krycí jednonásobný syntetický standardní nátěr zámečnických konstrukcí</t>
  </si>
  <si>
    <t xml:space="preserve">1174781195</t>
  </si>
  <si>
    <t xml:space="preserve">784</t>
  </si>
  <si>
    <t xml:space="preserve">Dokončovací práce - malby a tapety</t>
  </si>
  <si>
    <t xml:space="preserve">165</t>
  </si>
  <si>
    <t xml:space="preserve">784111011</t>
  </si>
  <si>
    <t xml:space="preserve">Obroušení podkladu omítnutého v místnostech v do 3,80 m</t>
  </si>
  <si>
    <t xml:space="preserve">693862214</t>
  </si>
  <si>
    <t xml:space="preserve">"chodba do 2,1m"(9,35+1,75)*2*2,1+1,5*2*0,5+1,75*0,5</t>
  </si>
  <si>
    <t xml:space="preserve">166</t>
  </si>
  <si>
    <t xml:space="preserve">784121001</t>
  </si>
  <si>
    <t xml:space="preserve">Oškrabání malby v mísnostech v do 3,80 m</t>
  </si>
  <si>
    <t xml:space="preserve">460098815</t>
  </si>
  <si>
    <t xml:space="preserve">"5"(5,11+4,8)*2*3,4+5*0,6+(1,75+4,2)*0,75</t>
  </si>
  <si>
    <t xml:space="preserve">"7,6"(2,8+2,3+3,9*2)*2*3,4+(1,15+2,15*2)*0,6</t>
  </si>
  <si>
    <t xml:space="preserve">167</t>
  </si>
  <si>
    <t xml:space="preserve">784121011</t>
  </si>
  <si>
    <t xml:space="preserve">Rozmývání podkladu po oškrabání malby v místnostech v do 3,80 m</t>
  </si>
  <si>
    <t xml:space="preserve">-1276868847</t>
  </si>
  <si>
    <t xml:space="preserve">168</t>
  </si>
  <si>
    <t xml:space="preserve">784151011</t>
  </si>
  <si>
    <t xml:space="preserve">Dvojnásobné izolování vodou ředitelnými barvami v místnostech v do 3,80 m</t>
  </si>
  <si>
    <t xml:space="preserve">1464818486</t>
  </si>
  <si>
    <t xml:space="preserve">169</t>
  </si>
  <si>
    <t xml:space="preserve">784181101</t>
  </si>
  <si>
    <t xml:space="preserve">Základní akrylátová jednonásobná bezbarvá penetrace podkladu v místnostech v do 3,80 m</t>
  </si>
  <si>
    <t xml:space="preserve">-169155391</t>
  </si>
  <si>
    <t xml:space="preserve">"5"(5,11+4,8)*2*3,4</t>
  </si>
  <si>
    <t xml:space="preserve">"7,8"(2,8+2,3+3,9+1,95)*2*3,4</t>
  </si>
  <si>
    <t xml:space="preserve">"6"(2,3+1,8)*2*1,9+4</t>
  </si>
  <si>
    <t xml:space="preserve">170</t>
  </si>
  <si>
    <t xml:space="preserve">784211101</t>
  </si>
  <si>
    <t xml:space="preserve">Dvojnásobné bílé malby ze směsí za mokra výborně oděruvzdorných v místnostech v do 3,80 m</t>
  </si>
  <si>
    <t xml:space="preserve">466163324</t>
  </si>
  <si>
    <t xml:space="preserve">171</t>
  </si>
  <si>
    <t xml:space="preserve">7842211011</t>
  </si>
  <si>
    <t xml:space="preserve">Dvojnásobné bílé malby -SDK podhled</t>
  </si>
  <si>
    <t xml:space="preserve">1039619966</t>
  </si>
  <si>
    <t xml:space="preserve">HZS</t>
  </si>
  <si>
    <t xml:space="preserve">Hodinové zúčtovací sazby</t>
  </si>
  <si>
    <t xml:space="preserve">172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</si>
  <si>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</si>
  <si>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</si>
  <si>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</si>
  <si>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</si>
  <si>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-1963787539</t>
  </si>
  <si>
    <t xml:space="preserve">"drobné pomocné instalatérské práce"8</t>
  </si>
  <si>
    <t xml:space="preserve">173</t>
  </si>
  <si>
    <t xml:space="preserve">HZS2221</t>
  </si>
  <si>
    <t xml:space="preserve">Hodinová zúčtovací sazba topenář</t>
  </si>
  <si>
    <t xml:space="preserve">369652556</t>
  </si>
  <si>
    <t xml:space="preserve">"drobné pomocné topenářské práce"4</t>
  </si>
  <si>
    <t xml:space="preserve">174</t>
  </si>
  <si>
    <t xml:space="preserve">HZS2231</t>
  </si>
  <si>
    <t xml:space="preserve">Hodinová zúčtovací sazba elektrikář</t>
  </si>
  <si>
    <t xml:space="preserve">-953647872</t>
  </si>
  <si>
    <t xml:space="preserve">"úpravy spojené s novým odběrným místem"12</t>
  </si>
  <si>
    <t xml:space="preserve">"drobné pomocné elektromontážní práce"8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</si>
  <si>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</si>
  <si>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</si>
  <si>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</si>
  <si>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</si>
  <si>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175</t>
  </si>
  <si>
    <t xml:space="preserve">030001000</t>
  </si>
  <si>
    <t xml:space="preserve">Zařízení staveniště 1%</t>
  </si>
  <si>
    <t xml:space="preserve">1024</t>
  </si>
  <si>
    <t xml:space="preserve">558622684</t>
  </si>
  <si>
    <t xml:space="preserve">VRN6</t>
  </si>
  <si>
    <t xml:space="preserve">Územní vlivy</t>
  </si>
  <si>
    <t xml:space="preserve">176</t>
  </si>
  <si>
    <t xml:space="preserve">062002000</t>
  </si>
  <si>
    <t xml:space="preserve">Ztížené dopravní podmínky 3,2%</t>
  </si>
  <si>
    <t xml:space="preserve">-180878403</t>
  </si>
  <si>
    <t xml:space="preserve">VRN7</t>
  </si>
  <si>
    <t xml:space="preserve">Provozní vlivy</t>
  </si>
  <si>
    <t xml:space="preserve">177</t>
  </si>
  <si>
    <t xml:space="preserve">073002000</t>
  </si>
  <si>
    <t xml:space="preserve">Ztížený pohyb vozidel v centrech měst 1,5%</t>
  </si>
  <si>
    <t xml:space="preserve">1991104244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</si>
</sst>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N13" activeCellId="1" sqref="F155 AN1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Hybesova12prava-e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nebytových prostor-pravá část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Hybešova 12,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3. 3. 2024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37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'Hybesova12prava-e - Oprav...'!J28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'Hybesova12prava-e - Oprav...'!P141</f>
        <v>0</v>
      </c>
      <c r="AV95" s="94" t="n">
        <f aca="false">'Hybesova12prava-e - Oprav...'!J31</f>
        <v>0</v>
      </c>
      <c r="AW95" s="94" t="n">
        <f aca="false">'Hybesova12prava-e - Oprav...'!J32</f>
        <v>0</v>
      </c>
      <c r="AX95" s="94" t="n">
        <f aca="false">'Hybesova12prava-e - Oprav...'!J33</f>
        <v>0</v>
      </c>
      <c r="AY95" s="94" t="n">
        <f aca="false">'Hybesova12prava-e - Oprav...'!J34</f>
        <v>0</v>
      </c>
      <c r="AZ95" s="94" t="n">
        <f aca="false">'Hybesova12prava-e - Oprav...'!F31</f>
        <v>0</v>
      </c>
      <c r="BA95" s="94" t="n">
        <f aca="false">'Hybesova12prava-e - Oprav...'!F32</f>
        <v>0</v>
      </c>
      <c r="BB95" s="94" t="n">
        <f aca="false">'Hybesova12prava-e - Oprav...'!F33</f>
        <v>0</v>
      </c>
      <c r="BC95" s="94" t="n">
        <f aca="false">'Hybesova12prava-e - Oprav...'!F34</f>
        <v>0</v>
      </c>
      <c r="BD95" s="96" t="n">
        <f aca="false">'Hybesova12prava-e - Oprav...'!F35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ybesova12prava-e - Oprav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48"/>
  <sheetViews>
    <sheetView showFormulas="false" showGridLines="false" showRowColHeaders="true" showZeros="true" rightToLeft="false" tabSelected="true" showOutlineSymbols="true" defaultGridColor="true" view="normal" topLeftCell="A139" colorId="64" zoomScale="100" zoomScaleNormal="100" zoomScalePageLayoutView="100" workbookViewId="0">
      <selection pane="topLeft" activeCell="F155" activeCellId="0" sqref="F15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3. 3. 2024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ROUND(J141,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ROUND((SUM(BE141:BE447)),  2)</f>
        <v>0</v>
      </c>
      <c r="G31" s="22"/>
      <c r="H31" s="22"/>
      <c r="I31" s="112" t="n">
        <v>0.21</v>
      </c>
      <c r="J31" s="111" t="n">
        <f aca="false">ROUND(((SUM(BE141:BE447))*I31),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ROUND((SUM(BF141:BF447)),  2)</f>
        <v>0</v>
      </c>
      <c r="G32" s="22"/>
      <c r="H32" s="22"/>
      <c r="I32" s="112" t="n">
        <v>0.12</v>
      </c>
      <c r="J32" s="111" t="n">
        <f aca="false">ROUND(((SUM(BF141:BF447))*I32),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ROUND((SUM(BG141:BG447)),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ROUND((SUM(BH141:BH447)),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ROUND((SUM(BI141:BI447)),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nebytových prostor-pravá část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Hybešova 12, Brno</v>
      </c>
      <c r="G87" s="22"/>
      <c r="H87" s="22"/>
      <c r="I87" s="15" t="s">
        <v>21</v>
      </c>
      <c r="J87" s="101" t="str">
        <f aca="false">IF(J10="","",J10)</f>
        <v>3. 3. 2024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J141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J142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J143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J145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J151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J186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J228</f>
        <v>0</v>
      </c>
      <c r="L100" s="131"/>
    </row>
    <row r="101" s="130" customFormat="true" ht="19.9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J234</f>
        <v>0</v>
      </c>
      <c r="L101" s="131"/>
    </row>
    <row r="102" s="125" customFormat="true" ht="24.95" hidden="false" customHeight="true" outlineLevel="0" collapsed="false">
      <c r="B102" s="126"/>
      <c r="D102" s="127" t="s">
        <v>95</v>
      </c>
      <c r="E102" s="128"/>
      <c r="F102" s="128"/>
      <c r="G102" s="128"/>
      <c r="H102" s="128"/>
      <c r="I102" s="128"/>
      <c r="J102" s="129" t="n">
        <f aca="false">J236</f>
        <v>0</v>
      </c>
      <c r="L102" s="126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J237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J249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J267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J276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J279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J283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J291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J341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J348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J362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J365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J368</f>
        <v>0</v>
      </c>
      <c r="L114" s="131"/>
    </row>
    <row r="115" s="130" customFormat="true" ht="19.9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J383</f>
        <v>0</v>
      </c>
      <c r="L115" s="131"/>
    </row>
    <row r="116" s="130" customFormat="true" ht="19.9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J387</f>
        <v>0</v>
      </c>
      <c r="L116" s="131"/>
    </row>
    <row r="117" s="130" customFormat="true" ht="19.9" hidden="false" customHeight="true" outlineLevel="0" collapsed="false">
      <c r="B117" s="131"/>
      <c r="D117" s="132" t="s">
        <v>110</v>
      </c>
      <c r="E117" s="133"/>
      <c r="F117" s="133"/>
      <c r="G117" s="133"/>
      <c r="H117" s="133"/>
      <c r="I117" s="133"/>
      <c r="J117" s="134" t="n">
        <f aca="false">J400</f>
        <v>0</v>
      </c>
      <c r="L117" s="131"/>
    </row>
    <row r="118" s="130" customFormat="true" ht="19.9" hidden="false" customHeight="true" outlineLevel="0" collapsed="false">
      <c r="B118" s="131"/>
      <c r="D118" s="132" t="s">
        <v>111</v>
      </c>
      <c r="E118" s="133"/>
      <c r="F118" s="133"/>
      <c r="G118" s="133"/>
      <c r="H118" s="133"/>
      <c r="I118" s="133"/>
      <c r="J118" s="134" t="n">
        <f aca="false">J412</f>
        <v>0</v>
      </c>
      <c r="L118" s="131"/>
    </row>
    <row r="119" s="125" customFormat="true" ht="24.95" hidden="false" customHeight="true" outlineLevel="0" collapsed="false">
      <c r="B119" s="126"/>
      <c r="D119" s="127" t="s">
        <v>112</v>
      </c>
      <c r="E119" s="128"/>
      <c r="F119" s="128"/>
      <c r="G119" s="128"/>
      <c r="H119" s="128"/>
      <c r="I119" s="128"/>
      <c r="J119" s="129" t="n">
        <f aca="false">J430</f>
        <v>0</v>
      </c>
      <c r="L119" s="126"/>
    </row>
    <row r="120" s="125" customFormat="true" ht="24.95" hidden="false" customHeight="true" outlineLevel="0" collapsed="false">
      <c r="B120" s="126"/>
      <c r="D120" s="127" t="s">
        <v>113</v>
      </c>
      <c r="E120" s="128"/>
      <c r="F120" s="128"/>
      <c r="G120" s="128"/>
      <c r="H120" s="128"/>
      <c r="I120" s="128"/>
      <c r="J120" s="129" t="n">
        <f aca="false">J441</f>
        <v>0</v>
      </c>
      <c r="L120" s="126"/>
    </row>
    <row r="121" s="130" customFormat="true" ht="19.9" hidden="false" customHeight="true" outlineLevel="0" collapsed="false">
      <c r="B121" s="131"/>
      <c r="D121" s="132" t="s">
        <v>114</v>
      </c>
      <c r="E121" s="133"/>
      <c r="F121" s="133"/>
      <c r="G121" s="133"/>
      <c r="H121" s="133"/>
      <c r="I121" s="133"/>
      <c r="J121" s="134" t="n">
        <f aca="false">J442</f>
        <v>0</v>
      </c>
      <c r="L121" s="131"/>
    </row>
    <row r="122" s="130" customFormat="true" ht="19.9" hidden="false" customHeight="true" outlineLevel="0" collapsed="false">
      <c r="B122" s="131"/>
      <c r="D122" s="132" t="s">
        <v>115</v>
      </c>
      <c r="E122" s="133"/>
      <c r="F122" s="133"/>
      <c r="G122" s="133"/>
      <c r="H122" s="133"/>
      <c r="I122" s="133"/>
      <c r="J122" s="134" t="n">
        <f aca="false">J444</f>
        <v>0</v>
      </c>
      <c r="L122" s="131"/>
    </row>
    <row r="123" s="130" customFormat="true" ht="19.9" hidden="false" customHeight="true" outlineLevel="0" collapsed="false">
      <c r="B123" s="131"/>
      <c r="D123" s="132" t="s">
        <v>116</v>
      </c>
      <c r="E123" s="133"/>
      <c r="F123" s="133"/>
      <c r="G123" s="133"/>
      <c r="H123" s="133"/>
      <c r="I123" s="133"/>
      <c r="J123" s="134" t="n">
        <f aca="false">J446</f>
        <v>0</v>
      </c>
      <c r="L123" s="131"/>
    </row>
    <row r="124" s="27" customFormat="true" ht="21.8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9" s="27" customFormat="true" ht="6.95" hidden="false" customHeight="true" outlineLevel="0" collapsed="false">
      <c r="A129" s="22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24.95" hidden="false" customHeight="true" outlineLevel="0" collapsed="false">
      <c r="A130" s="22"/>
      <c r="B130" s="23"/>
      <c r="C130" s="7" t="s">
        <v>117</v>
      </c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15</v>
      </c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6.5" hidden="false" customHeight="true" outlineLevel="0" collapsed="false">
      <c r="A133" s="22"/>
      <c r="B133" s="23"/>
      <c r="C133" s="22"/>
      <c r="D133" s="22"/>
      <c r="E133" s="100" t="str">
        <f aca="false">E7</f>
        <v>Oprava nebytových prostor-pravá část</v>
      </c>
      <c r="F133" s="100"/>
      <c r="G133" s="100"/>
      <c r="H133" s="100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6.95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2" hidden="false" customHeight="true" outlineLevel="0" collapsed="false">
      <c r="A135" s="22"/>
      <c r="B135" s="23"/>
      <c r="C135" s="15" t="s">
        <v>19</v>
      </c>
      <c r="D135" s="22"/>
      <c r="E135" s="22"/>
      <c r="F135" s="16" t="str">
        <f aca="false">F10</f>
        <v>Hybešova 12, Brno</v>
      </c>
      <c r="G135" s="22"/>
      <c r="H135" s="22"/>
      <c r="I135" s="15" t="s">
        <v>21</v>
      </c>
      <c r="J135" s="101" t="str">
        <f aca="false">IF(J10="","",J10)</f>
        <v>3. 3. 2024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6.95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5.15" hidden="false" customHeight="true" outlineLevel="0" collapsed="false">
      <c r="A137" s="22"/>
      <c r="B137" s="23"/>
      <c r="C137" s="15" t="s">
        <v>23</v>
      </c>
      <c r="D137" s="22"/>
      <c r="E137" s="22"/>
      <c r="F137" s="16" t="str">
        <f aca="false">E13</f>
        <v>MmBrna, Husova 3, Brno</v>
      </c>
      <c r="G137" s="22"/>
      <c r="H137" s="22"/>
      <c r="I137" s="15" t="s">
        <v>29</v>
      </c>
      <c r="J137" s="121" t="str">
        <f aca="false">E19</f>
        <v>Radka Volková</v>
      </c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27" customFormat="true" ht="15.15" hidden="false" customHeight="true" outlineLevel="0" collapsed="false">
      <c r="A138" s="22"/>
      <c r="B138" s="23"/>
      <c r="C138" s="15" t="s">
        <v>27</v>
      </c>
      <c r="D138" s="22"/>
      <c r="E138" s="22"/>
      <c r="F138" s="16" t="str">
        <f aca="false">IF(E16="","",E16)</f>
        <v>Vyplň údaj</v>
      </c>
      <c r="G138" s="22"/>
      <c r="H138" s="22"/>
      <c r="I138" s="15" t="s">
        <v>32</v>
      </c>
      <c r="J138" s="121" t="str">
        <f aca="false">E22</f>
        <v>Radka Volková</v>
      </c>
      <c r="K138" s="22"/>
      <c r="L138" s="39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27" customFormat="true" ht="10.3" hidden="false" customHeight="true" outlineLevel="0" collapsed="false">
      <c r="A139" s="22"/>
      <c r="B139" s="23"/>
      <c r="C139" s="22"/>
      <c r="D139" s="22"/>
      <c r="E139" s="22"/>
      <c r="F139" s="22"/>
      <c r="G139" s="22"/>
      <c r="H139" s="22"/>
      <c r="I139" s="22"/>
      <c r="J139" s="22"/>
      <c r="K139" s="22"/>
      <c r="L139" s="39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</row>
    <row r="140" s="141" customFormat="true" ht="29.3" hidden="false" customHeight="true" outlineLevel="0" collapsed="false">
      <c r="A140" s="135"/>
      <c r="B140" s="136"/>
      <c r="C140" s="137" t="s">
        <v>118</v>
      </c>
      <c r="D140" s="138" t="s">
        <v>59</v>
      </c>
      <c r="E140" s="138" t="s">
        <v>55</v>
      </c>
      <c r="F140" s="138" t="s">
        <v>56</v>
      </c>
      <c r="G140" s="138" t="s">
        <v>119</v>
      </c>
      <c r="H140" s="138" t="s">
        <v>120</v>
      </c>
      <c r="I140" s="138" t="s">
        <v>121</v>
      </c>
      <c r="J140" s="138" t="s">
        <v>85</v>
      </c>
      <c r="K140" s="139" t="s">
        <v>122</v>
      </c>
      <c r="L140" s="140"/>
      <c r="M140" s="68"/>
      <c r="N140" s="69" t="s">
        <v>38</v>
      </c>
      <c r="O140" s="69" t="s">
        <v>123</v>
      </c>
      <c r="P140" s="69" t="s">
        <v>124</v>
      </c>
      <c r="Q140" s="69" t="s">
        <v>125</v>
      </c>
      <c r="R140" s="69" t="s">
        <v>126</v>
      </c>
      <c r="S140" s="69" t="s">
        <v>127</v>
      </c>
      <c r="T140" s="70" t="s">
        <v>128</v>
      </c>
      <c r="U140" s="135"/>
      <c r="V140" s="135"/>
      <c r="W140" s="135"/>
      <c r="X140" s="135"/>
      <c r="Y140" s="135"/>
      <c r="Z140" s="135"/>
      <c r="AA140" s="135"/>
      <c r="AB140" s="135"/>
      <c r="AC140" s="135"/>
      <c r="AD140" s="135"/>
      <c r="AE140" s="135"/>
    </row>
    <row r="141" s="27" customFormat="true" ht="22.8" hidden="false" customHeight="true" outlineLevel="0" collapsed="false">
      <c r="A141" s="22"/>
      <c r="B141" s="23"/>
      <c r="C141" s="76" t="s">
        <v>129</v>
      </c>
      <c r="D141" s="22"/>
      <c r="E141" s="22"/>
      <c r="F141" s="22"/>
      <c r="G141" s="22"/>
      <c r="H141" s="22"/>
      <c r="I141" s="22"/>
      <c r="J141" s="142" t="n">
        <f aca="false">BK141</f>
        <v>0</v>
      </c>
      <c r="K141" s="22"/>
      <c r="L141" s="23"/>
      <c r="M141" s="71"/>
      <c r="N141" s="58"/>
      <c r="O141" s="72"/>
      <c r="P141" s="143" t="n">
        <f aca="false">P142+P236+P430+P441</f>
        <v>0</v>
      </c>
      <c r="Q141" s="72"/>
      <c r="R141" s="143" t="n">
        <f aca="false">R142+R236+R430+R441</f>
        <v>9.10376344</v>
      </c>
      <c r="S141" s="72"/>
      <c r="T141" s="144" t="n">
        <f aca="false">T142+T236+T430+T441</f>
        <v>6.34321526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T141" s="3" t="s">
        <v>73</v>
      </c>
      <c r="AU141" s="3" t="s">
        <v>87</v>
      </c>
      <c r="BK141" s="145" t="n">
        <f aca="false">BK142+BK236+BK430+BK441</f>
        <v>0</v>
      </c>
    </row>
    <row r="142" s="146" customFormat="true" ht="25.9" hidden="false" customHeight="true" outlineLevel="0" collapsed="false">
      <c r="B142" s="147"/>
      <c r="D142" s="148" t="s">
        <v>73</v>
      </c>
      <c r="E142" s="149" t="s">
        <v>130</v>
      </c>
      <c r="F142" s="149" t="s">
        <v>131</v>
      </c>
      <c r="I142" s="150"/>
      <c r="J142" s="151" t="n">
        <f aca="false">BK142</f>
        <v>0</v>
      </c>
      <c r="L142" s="147"/>
      <c r="M142" s="152"/>
      <c r="N142" s="153"/>
      <c r="O142" s="153"/>
      <c r="P142" s="154" t="n">
        <f aca="false">P143+P145+P151+P186+P228+P234</f>
        <v>0</v>
      </c>
      <c r="Q142" s="153"/>
      <c r="R142" s="154" t="n">
        <f aca="false">R143+R145+R151+R186+R228+R234</f>
        <v>5.43934397</v>
      </c>
      <c r="S142" s="153"/>
      <c r="T142" s="155" t="n">
        <f aca="false">T143+T145+T151+T186+T228+T234</f>
        <v>5.61059</v>
      </c>
      <c r="AR142" s="148" t="s">
        <v>79</v>
      </c>
      <c r="AT142" s="156" t="s">
        <v>73</v>
      </c>
      <c r="AU142" s="156" t="s">
        <v>74</v>
      </c>
      <c r="AY142" s="148" t="s">
        <v>132</v>
      </c>
      <c r="BK142" s="157" t="n">
        <f aca="false">BK143+BK145+BK151+BK186+BK228+BK234</f>
        <v>0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79</v>
      </c>
      <c r="F143" s="158" t="s">
        <v>133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P144</f>
        <v>0</v>
      </c>
      <c r="Q143" s="153"/>
      <c r="R143" s="154" t="n">
        <f aca="false">R144</f>
        <v>0</v>
      </c>
      <c r="S143" s="153"/>
      <c r="T143" s="155" t="n">
        <f aca="false">T144</f>
        <v>0</v>
      </c>
      <c r="AR143" s="148" t="s">
        <v>79</v>
      </c>
      <c r="AT143" s="156" t="s">
        <v>73</v>
      </c>
      <c r="AU143" s="156" t="s">
        <v>79</v>
      </c>
      <c r="AY143" s="148" t="s">
        <v>132</v>
      </c>
      <c r="BK143" s="157" t="n">
        <f aca="false">BK144</f>
        <v>0</v>
      </c>
    </row>
    <row r="144" s="27" customFormat="true" ht="16.5" hidden="false" customHeight="true" outlineLevel="0" collapsed="false">
      <c r="A144" s="22"/>
      <c r="B144" s="160"/>
      <c r="C144" s="161" t="s">
        <v>79</v>
      </c>
      <c r="D144" s="161" t="s">
        <v>134</v>
      </c>
      <c r="E144" s="162" t="s">
        <v>135</v>
      </c>
      <c r="F144" s="163" t="s">
        <v>136</v>
      </c>
      <c r="G144" s="164" t="s">
        <v>137</v>
      </c>
      <c r="H144" s="165" t="n">
        <v>1</v>
      </c>
      <c r="I144" s="166"/>
      <c r="J144" s="167" t="n">
        <f aca="false">ROUND(I144*H144,2)</f>
        <v>0</v>
      </c>
      <c r="K144" s="163"/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</v>
      </c>
      <c r="R144" s="170" t="n">
        <f aca="false">Q144*H144</f>
        <v>0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138</v>
      </c>
      <c r="AT144" s="172" t="s">
        <v>134</v>
      </c>
      <c r="AU144" s="172" t="s">
        <v>81</v>
      </c>
      <c r="AY144" s="3" t="s">
        <v>132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138</v>
      </c>
      <c r="BM144" s="172" t="s">
        <v>139</v>
      </c>
    </row>
    <row r="145" s="146" customFormat="true" ht="22.8" hidden="false" customHeight="true" outlineLevel="0" collapsed="false">
      <c r="B145" s="147"/>
      <c r="D145" s="148" t="s">
        <v>73</v>
      </c>
      <c r="E145" s="158" t="s">
        <v>140</v>
      </c>
      <c r="F145" s="158" t="s">
        <v>141</v>
      </c>
      <c r="I145" s="150"/>
      <c r="J145" s="159" t="n">
        <f aca="false">BK145</f>
        <v>0</v>
      </c>
      <c r="L145" s="147"/>
      <c r="M145" s="152"/>
      <c r="N145" s="153"/>
      <c r="O145" s="153"/>
      <c r="P145" s="154" t="n">
        <f aca="false">SUM(P146:P150)</f>
        <v>0</v>
      </c>
      <c r="Q145" s="153"/>
      <c r="R145" s="154" t="n">
        <f aca="false">SUM(R146:R150)</f>
        <v>1.33100885</v>
      </c>
      <c r="S145" s="153"/>
      <c r="T145" s="155" t="n">
        <f aca="false">SUM(T146:T150)</f>
        <v>0</v>
      </c>
      <c r="AR145" s="148" t="s">
        <v>79</v>
      </c>
      <c r="AT145" s="156" t="s">
        <v>73</v>
      </c>
      <c r="AU145" s="156" t="s">
        <v>79</v>
      </c>
      <c r="AY145" s="148" t="s">
        <v>132</v>
      </c>
      <c r="BK145" s="157" t="n">
        <f aca="false">SUM(BK146:BK150)</f>
        <v>0</v>
      </c>
    </row>
    <row r="146" s="27" customFormat="true" ht="37.8" hidden="false" customHeight="true" outlineLevel="0" collapsed="false">
      <c r="A146" s="22"/>
      <c r="B146" s="160"/>
      <c r="C146" s="161" t="s">
        <v>81</v>
      </c>
      <c r="D146" s="161" t="s">
        <v>134</v>
      </c>
      <c r="E146" s="162" t="s">
        <v>142</v>
      </c>
      <c r="F146" s="163" t="s">
        <v>143</v>
      </c>
      <c r="G146" s="164" t="s">
        <v>144</v>
      </c>
      <c r="H146" s="165" t="n">
        <v>1</v>
      </c>
      <c r="I146" s="166"/>
      <c r="J146" s="167" t="n">
        <f aca="false">ROUND(I146*H146,2)</f>
        <v>0</v>
      </c>
      <c r="K146" s="163" t="s">
        <v>145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0.32623</v>
      </c>
      <c r="R146" s="170" t="n">
        <f aca="false">Q146*H146</f>
        <v>0.32623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138</v>
      </c>
      <c r="AT146" s="172" t="s">
        <v>134</v>
      </c>
      <c r="AU146" s="172" t="s">
        <v>81</v>
      </c>
      <c r="AY146" s="3" t="s">
        <v>132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138</v>
      </c>
      <c r="BM146" s="172" t="s">
        <v>146</v>
      </c>
    </row>
    <row r="147" s="27" customFormat="true" ht="33" hidden="false" customHeight="true" outlineLevel="0" collapsed="false">
      <c r="A147" s="22"/>
      <c r="B147" s="160"/>
      <c r="C147" s="161" t="s">
        <v>140</v>
      </c>
      <c r="D147" s="161" t="s">
        <v>134</v>
      </c>
      <c r="E147" s="162" t="s">
        <v>147</v>
      </c>
      <c r="F147" s="163" t="s">
        <v>148</v>
      </c>
      <c r="G147" s="164" t="s">
        <v>149</v>
      </c>
      <c r="H147" s="165" t="n">
        <v>6.15</v>
      </c>
      <c r="I147" s="166"/>
      <c r="J147" s="167" t="n">
        <f aca="false">ROUND(I147*H147,2)</f>
        <v>0</v>
      </c>
      <c r="K147" s="163" t="s">
        <v>145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0.07921</v>
      </c>
      <c r="R147" s="170" t="n">
        <f aca="false">Q147*H147</f>
        <v>0.4871415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138</v>
      </c>
      <c r="AT147" s="172" t="s">
        <v>134</v>
      </c>
      <c r="AU147" s="172" t="s">
        <v>81</v>
      </c>
      <c r="AY147" s="3" t="s">
        <v>132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138</v>
      </c>
      <c r="BM147" s="172" t="s">
        <v>150</v>
      </c>
    </row>
    <row r="148" s="174" customFormat="true" ht="12.8" hidden="false" customHeight="false" outlineLevel="0" collapsed="false">
      <c r="B148" s="175"/>
      <c r="D148" s="176" t="s">
        <v>151</v>
      </c>
      <c r="E148" s="177"/>
      <c r="F148" s="178" t="s">
        <v>152</v>
      </c>
      <c r="H148" s="179" t="n">
        <v>6.15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151</v>
      </c>
      <c r="AU148" s="177" t="s">
        <v>81</v>
      </c>
      <c r="AV148" s="174" t="s">
        <v>81</v>
      </c>
      <c r="AW148" s="174" t="s">
        <v>31</v>
      </c>
      <c r="AX148" s="174" t="s">
        <v>79</v>
      </c>
      <c r="AY148" s="177" t="s">
        <v>132</v>
      </c>
    </row>
    <row r="149" s="27" customFormat="true" ht="24.15" hidden="false" customHeight="true" outlineLevel="0" collapsed="false">
      <c r="A149" s="22"/>
      <c r="B149" s="160"/>
      <c r="C149" s="161" t="s">
        <v>138</v>
      </c>
      <c r="D149" s="161" t="s">
        <v>134</v>
      </c>
      <c r="E149" s="162" t="s">
        <v>153</v>
      </c>
      <c r="F149" s="163" t="s">
        <v>154</v>
      </c>
      <c r="G149" s="164" t="s">
        <v>149</v>
      </c>
      <c r="H149" s="165" t="n">
        <v>6.535</v>
      </c>
      <c r="I149" s="166"/>
      <c r="J149" s="167" t="n">
        <f aca="false">ROUND(I149*H149,2)</f>
        <v>0</v>
      </c>
      <c r="K149" s="163" t="s">
        <v>145</v>
      </c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0.07921</v>
      </c>
      <c r="R149" s="170" t="n">
        <f aca="false">Q149*H149</f>
        <v>0.51763735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138</v>
      </c>
      <c r="AT149" s="172" t="s">
        <v>134</v>
      </c>
      <c r="AU149" s="172" t="s">
        <v>81</v>
      </c>
      <c r="AY149" s="3" t="s">
        <v>132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138</v>
      </c>
      <c r="BM149" s="172" t="s">
        <v>155</v>
      </c>
    </row>
    <row r="150" s="174" customFormat="true" ht="12.8" hidden="false" customHeight="false" outlineLevel="0" collapsed="false">
      <c r="B150" s="175"/>
      <c r="D150" s="176" t="s">
        <v>151</v>
      </c>
      <c r="E150" s="177"/>
      <c r="F150" s="178" t="s">
        <v>156</v>
      </c>
      <c r="H150" s="179" t="n">
        <v>6.535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151</v>
      </c>
      <c r="AU150" s="177" t="s">
        <v>81</v>
      </c>
      <c r="AV150" s="174" t="s">
        <v>81</v>
      </c>
      <c r="AW150" s="174" t="s">
        <v>31</v>
      </c>
      <c r="AX150" s="174" t="s">
        <v>79</v>
      </c>
      <c r="AY150" s="177" t="s">
        <v>132</v>
      </c>
    </row>
    <row r="151" s="146" customFormat="true" ht="22.8" hidden="false" customHeight="true" outlineLevel="0" collapsed="false">
      <c r="B151" s="147"/>
      <c r="D151" s="148" t="s">
        <v>73</v>
      </c>
      <c r="E151" s="158" t="s">
        <v>157</v>
      </c>
      <c r="F151" s="158" t="s">
        <v>158</v>
      </c>
      <c r="I151" s="150"/>
      <c r="J151" s="159" t="n">
        <f aca="false">BK151</f>
        <v>0</v>
      </c>
      <c r="L151" s="147"/>
      <c r="M151" s="152"/>
      <c r="N151" s="153"/>
      <c r="O151" s="153"/>
      <c r="P151" s="154" t="n">
        <f aca="false">SUM(P152:P185)</f>
        <v>0</v>
      </c>
      <c r="Q151" s="153"/>
      <c r="R151" s="154" t="n">
        <f aca="false">SUM(R152:R185)</f>
        <v>4.09740736</v>
      </c>
      <c r="S151" s="153"/>
      <c r="T151" s="155" t="n">
        <f aca="false">SUM(T152:T185)</f>
        <v>0</v>
      </c>
      <c r="AR151" s="148" t="s">
        <v>79</v>
      </c>
      <c r="AT151" s="156" t="s">
        <v>73</v>
      </c>
      <c r="AU151" s="156" t="s">
        <v>79</v>
      </c>
      <c r="AY151" s="148" t="s">
        <v>132</v>
      </c>
      <c r="BK151" s="157" t="n">
        <f aca="false">SUM(BK152:BK185)</f>
        <v>0</v>
      </c>
    </row>
    <row r="152" s="27" customFormat="true" ht="24.15" hidden="false" customHeight="true" outlineLevel="0" collapsed="false">
      <c r="A152" s="22"/>
      <c r="B152" s="160"/>
      <c r="C152" s="161" t="s">
        <v>159</v>
      </c>
      <c r="D152" s="161" t="s">
        <v>134</v>
      </c>
      <c r="E152" s="162" t="s">
        <v>160</v>
      </c>
      <c r="F152" s="163" t="s">
        <v>161</v>
      </c>
      <c r="G152" s="164" t="s">
        <v>149</v>
      </c>
      <c r="H152" s="165" t="n">
        <v>21.064</v>
      </c>
      <c r="I152" s="166"/>
      <c r="J152" s="167" t="n">
        <f aca="false">ROUND(I152*H152,2)</f>
        <v>0</v>
      </c>
      <c r="K152" s="163" t="s">
        <v>145</v>
      </c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0.00026</v>
      </c>
      <c r="R152" s="170" t="n">
        <f aca="false">Q152*H152</f>
        <v>0.00547664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138</v>
      </c>
      <c r="AT152" s="172" t="s">
        <v>134</v>
      </c>
      <c r="AU152" s="172" t="s">
        <v>81</v>
      </c>
      <c r="AY152" s="3" t="s">
        <v>132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138</v>
      </c>
      <c r="BM152" s="172" t="s">
        <v>162</v>
      </c>
    </row>
    <row r="153" s="174" customFormat="true" ht="12.8" hidden="false" customHeight="false" outlineLevel="0" collapsed="false">
      <c r="B153" s="175"/>
      <c r="D153" s="176" t="s">
        <v>151</v>
      </c>
      <c r="E153" s="177"/>
      <c r="F153" s="178" t="s">
        <v>163</v>
      </c>
      <c r="H153" s="179" t="n">
        <v>21.064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151</v>
      </c>
      <c r="AU153" s="177" t="s">
        <v>81</v>
      </c>
      <c r="AV153" s="174" t="s">
        <v>81</v>
      </c>
      <c r="AW153" s="174" t="s">
        <v>31</v>
      </c>
      <c r="AX153" s="174" t="s">
        <v>79</v>
      </c>
      <c r="AY153" s="177" t="s">
        <v>132</v>
      </c>
    </row>
    <row r="154" s="27" customFormat="true" ht="24.15" hidden="false" customHeight="true" outlineLevel="0" collapsed="false">
      <c r="A154" s="22"/>
      <c r="B154" s="160"/>
      <c r="C154" s="161" t="s">
        <v>157</v>
      </c>
      <c r="D154" s="161" t="s">
        <v>134</v>
      </c>
      <c r="E154" s="162" t="s">
        <v>164</v>
      </c>
      <c r="F154" s="163" t="s">
        <v>165</v>
      </c>
      <c r="G154" s="164" t="s">
        <v>149</v>
      </c>
      <c r="H154" s="165" t="n">
        <v>41.94</v>
      </c>
      <c r="I154" s="166"/>
      <c r="J154" s="167" t="n">
        <f aca="false">ROUND(I154*H154,2)</f>
        <v>0</v>
      </c>
      <c r="K154" s="163" t="s">
        <v>145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0.008</v>
      </c>
      <c r="R154" s="170" t="n">
        <f aca="false">Q154*H154</f>
        <v>0.33552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138</v>
      </c>
      <c r="AT154" s="172" t="s">
        <v>134</v>
      </c>
      <c r="AU154" s="172" t="s">
        <v>81</v>
      </c>
      <c r="AY154" s="3" t="s">
        <v>132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138</v>
      </c>
      <c r="BM154" s="172" t="s">
        <v>166</v>
      </c>
    </row>
    <row r="155" s="174" customFormat="true" ht="19.25" hidden="false" customHeight="false" outlineLevel="0" collapsed="false">
      <c r="B155" s="175"/>
      <c r="D155" s="176" t="s">
        <v>151</v>
      </c>
      <c r="E155" s="177"/>
      <c r="F155" s="178" t="s">
        <v>167</v>
      </c>
      <c r="H155" s="179" t="n">
        <v>35.055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151</v>
      </c>
      <c r="AU155" s="177" t="s">
        <v>81</v>
      </c>
      <c r="AV155" s="174" t="s">
        <v>81</v>
      </c>
      <c r="AW155" s="174" t="s">
        <v>31</v>
      </c>
      <c r="AX155" s="174" t="s">
        <v>74</v>
      </c>
      <c r="AY155" s="177" t="s">
        <v>132</v>
      </c>
    </row>
    <row r="156" s="174" customFormat="true" ht="12.8" hidden="false" customHeight="false" outlineLevel="0" collapsed="false">
      <c r="B156" s="175"/>
      <c r="D156" s="176" t="s">
        <v>151</v>
      </c>
      <c r="E156" s="177"/>
      <c r="F156" s="178" t="s">
        <v>168</v>
      </c>
      <c r="H156" s="179" t="n">
        <v>6.885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151</v>
      </c>
      <c r="AU156" s="177" t="s">
        <v>81</v>
      </c>
      <c r="AV156" s="174" t="s">
        <v>81</v>
      </c>
      <c r="AW156" s="174" t="s">
        <v>31</v>
      </c>
      <c r="AX156" s="174" t="s">
        <v>74</v>
      </c>
      <c r="AY156" s="177" t="s">
        <v>132</v>
      </c>
    </row>
    <row r="157" s="184" customFormat="true" ht="12.8" hidden="false" customHeight="false" outlineLevel="0" collapsed="false">
      <c r="B157" s="185"/>
      <c r="D157" s="176" t="s">
        <v>151</v>
      </c>
      <c r="E157" s="186"/>
      <c r="F157" s="187" t="s">
        <v>169</v>
      </c>
      <c r="H157" s="188" t="n">
        <v>41.94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151</v>
      </c>
      <c r="AU157" s="186" t="s">
        <v>81</v>
      </c>
      <c r="AV157" s="184" t="s">
        <v>138</v>
      </c>
      <c r="AW157" s="184" t="s">
        <v>31</v>
      </c>
      <c r="AX157" s="184" t="s">
        <v>79</v>
      </c>
      <c r="AY157" s="186" t="s">
        <v>132</v>
      </c>
    </row>
    <row r="158" s="27" customFormat="true" ht="21.75" hidden="false" customHeight="true" outlineLevel="0" collapsed="false">
      <c r="A158" s="22"/>
      <c r="B158" s="160"/>
      <c r="C158" s="161" t="s">
        <v>170</v>
      </c>
      <c r="D158" s="161" t="s">
        <v>134</v>
      </c>
      <c r="E158" s="162" t="s">
        <v>171</v>
      </c>
      <c r="F158" s="163" t="s">
        <v>172</v>
      </c>
      <c r="G158" s="164" t="s">
        <v>149</v>
      </c>
      <c r="H158" s="165" t="n">
        <v>9.25</v>
      </c>
      <c r="I158" s="166"/>
      <c r="J158" s="167" t="n">
        <f aca="false">ROUND(I158*H158,2)</f>
        <v>0</v>
      </c>
      <c r="K158" s="163" t="s">
        <v>145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0.056</v>
      </c>
      <c r="R158" s="170" t="n">
        <f aca="false">Q158*H158</f>
        <v>0.518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138</v>
      </c>
      <c r="AT158" s="172" t="s">
        <v>134</v>
      </c>
      <c r="AU158" s="172" t="s">
        <v>81</v>
      </c>
      <c r="AY158" s="3" t="s">
        <v>132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138</v>
      </c>
      <c r="BM158" s="172" t="s">
        <v>173</v>
      </c>
    </row>
    <row r="159" s="174" customFormat="true" ht="12.8" hidden="false" customHeight="false" outlineLevel="0" collapsed="false">
      <c r="B159" s="175"/>
      <c r="D159" s="176" t="s">
        <v>151</v>
      </c>
      <c r="E159" s="177"/>
      <c r="F159" s="178" t="s">
        <v>174</v>
      </c>
      <c r="H159" s="179" t="n">
        <v>8.5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151</v>
      </c>
      <c r="AU159" s="177" t="s">
        <v>81</v>
      </c>
      <c r="AV159" s="174" t="s">
        <v>81</v>
      </c>
      <c r="AW159" s="174" t="s">
        <v>31</v>
      </c>
      <c r="AX159" s="174" t="s">
        <v>74</v>
      </c>
      <c r="AY159" s="177" t="s">
        <v>132</v>
      </c>
    </row>
    <row r="160" s="174" customFormat="true" ht="12.8" hidden="false" customHeight="false" outlineLevel="0" collapsed="false">
      <c r="B160" s="175"/>
      <c r="D160" s="176" t="s">
        <v>151</v>
      </c>
      <c r="E160" s="177"/>
      <c r="F160" s="178" t="s">
        <v>175</v>
      </c>
      <c r="H160" s="179" t="n">
        <v>0.75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151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132</v>
      </c>
    </row>
    <row r="161" s="184" customFormat="true" ht="12.8" hidden="false" customHeight="false" outlineLevel="0" collapsed="false">
      <c r="B161" s="185"/>
      <c r="D161" s="176" t="s">
        <v>151</v>
      </c>
      <c r="E161" s="186"/>
      <c r="F161" s="187" t="s">
        <v>169</v>
      </c>
      <c r="H161" s="188" t="n">
        <v>9.25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151</v>
      </c>
      <c r="AU161" s="186" t="s">
        <v>81</v>
      </c>
      <c r="AV161" s="184" t="s">
        <v>138</v>
      </c>
      <c r="AW161" s="184" t="s">
        <v>31</v>
      </c>
      <c r="AX161" s="184" t="s">
        <v>79</v>
      </c>
      <c r="AY161" s="186" t="s">
        <v>132</v>
      </c>
    </row>
    <row r="162" s="27" customFormat="true" ht="21.75" hidden="false" customHeight="true" outlineLevel="0" collapsed="false">
      <c r="A162" s="22"/>
      <c r="B162" s="160"/>
      <c r="C162" s="161" t="s">
        <v>176</v>
      </c>
      <c r="D162" s="161" t="s">
        <v>134</v>
      </c>
      <c r="E162" s="162" t="s">
        <v>177</v>
      </c>
      <c r="F162" s="163" t="s">
        <v>178</v>
      </c>
      <c r="G162" s="164" t="s">
        <v>149</v>
      </c>
      <c r="H162" s="165" t="n">
        <v>21.064</v>
      </c>
      <c r="I162" s="166"/>
      <c r="J162" s="167" t="n">
        <f aca="false">ROUND(I162*H162,2)</f>
        <v>0</v>
      </c>
      <c r="K162" s="163" t="s">
        <v>145</v>
      </c>
      <c r="L162" s="23"/>
      <c r="M162" s="168"/>
      <c r="N162" s="169" t="s">
        <v>39</v>
      </c>
      <c r="O162" s="60"/>
      <c r="P162" s="170" t="n">
        <f aca="false">O162*H162</f>
        <v>0</v>
      </c>
      <c r="Q162" s="170" t="n">
        <v>0.00438</v>
      </c>
      <c r="R162" s="170" t="n">
        <f aca="false">Q162*H162</f>
        <v>0.09226032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138</v>
      </c>
      <c r="AT162" s="172" t="s">
        <v>134</v>
      </c>
      <c r="AU162" s="172" t="s">
        <v>81</v>
      </c>
      <c r="AY162" s="3" t="s">
        <v>132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138</v>
      </c>
      <c r="BM162" s="172" t="s">
        <v>179</v>
      </c>
    </row>
    <row r="163" s="174" customFormat="true" ht="12.8" hidden="false" customHeight="false" outlineLevel="0" collapsed="false">
      <c r="B163" s="175"/>
      <c r="D163" s="176" t="s">
        <v>151</v>
      </c>
      <c r="E163" s="177"/>
      <c r="F163" s="178" t="s">
        <v>163</v>
      </c>
      <c r="H163" s="179" t="n">
        <v>21.064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151</v>
      </c>
      <c r="AU163" s="177" t="s">
        <v>81</v>
      </c>
      <c r="AV163" s="174" t="s">
        <v>81</v>
      </c>
      <c r="AW163" s="174" t="s">
        <v>31</v>
      </c>
      <c r="AX163" s="174" t="s">
        <v>79</v>
      </c>
      <c r="AY163" s="177" t="s">
        <v>132</v>
      </c>
    </row>
    <row r="164" s="27" customFormat="true" ht="24.15" hidden="false" customHeight="true" outlineLevel="0" collapsed="false">
      <c r="A164" s="22"/>
      <c r="B164" s="160"/>
      <c r="C164" s="161" t="s">
        <v>180</v>
      </c>
      <c r="D164" s="161" t="s">
        <v>134</v>
      </c>
      <c r="E164" s="162" t="s">
        <v>181</v>
      </c>
      <c r="F164" s="163" t="s">
        <v>182</v>
      </c>
      <c r="G164" s="164" t="s">
        <v>149</v>
      </c>
      <c r="H164" s="165" t="n">
        <v>41.94</v>
      </c>
      <c r="I164" s="166"/>
      <c r="J164" s="167" t="n">
        <f aca="false">ROUND(I164*H164,2)</f>
        <v>0</v>
      </c>
      <c r="K164" s="163" t="s">
        <v>145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0.02</v>
      </c>
      <c r="R164" s="170" t="n">
        <f aca="false">Q164*H164</f>
        <v>0.8388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138</v>
      </c>
      <c r="AT164" s="172" t="s">
        <v>134</v>
      </c>
      <c r="AU164" s="172" t="s">
        <v>81</v>
      </c>
      <c r="AY164" s="3" t="s">
        <v>132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138</v>
      </c>
      <c r="BM164" s="172" t="s">
        <v>183</v>
      </c>
    </row>
    <row r="165" s="27" customFormat="true" ht="37.8" hidden="false" customHeight="true" outlineLevel="0" collapsed="false">
      <c r="A165" s="22"/>
      <c r="B165" s="160"/>
      <c r="C165" s="161" t="s">
        <v>184</v>
      </c>
      <c r="D165" s="161" t="s">
        <v>134</v>
      </c>
      <c r="E165" s="162" t="s">
        <v>185</v>
      </c>
      <c r="F165" s="163" t="s">
        <v>186</v>
      </c>
      <c r="G165" s="164" t="s">
        <v>149</v>
      </c>
      <c r="H165" s="165" t="n">
        <v>41.94</v>
      </c>
      <c r="I165" s="166"/>
      <c r="J165" s="167" t="n">
        <f aca="false">ROUND(I165*H165,2)</f>
        <v>0</v>
      </c>
      <c r="K165" s="163" t="s">
        <v>145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0.005</v>
      </c>
      <c r="R165" s="170" t="n">
        <f aca="false">Q165*H165</f>
        <v>0.2097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138</v>
      </c>
      <c r="AT165" s="172" t="s">
        <v>134</v>
      </c>
      <c r="AU165" s="172" t="s">
        <v>81</v>
      </c>
      <c r="AY165" s="3" t="s">
        <v>132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138</v>
      </c>
      <c r="BM165" s="172" t="s">
        <v>187</v>
      </c>
    </row>
    <row r="166" s="27" customFormat="true" ht="21.75" hidden="false" customHeight="true" outlineLevel="0" collapsed="false">
      <c r="A166" s="22"/>
      <c r="B166" s="160"/>
      <c r="C166" s="161" t="s">
        <v>188</v>
      </c>
      <c r="D166" s="161" t="s">
        <v>134</v>
      </c>
      <c r="E166" s="162" t="s">
        <v>189</v>
      </c>
      <c r="F166" s="163" t="s">
        <v>190</v>
      </c>
      <c r="G166" s="164" t="s">
        <v>149</v>
      </c>
      <c r="H166" s="165" t="n">
        <v>15.034</v>
      </c>
      <c r="I166" s="166"/>
      <c r="J166" s="167" t="n">
        <f aca="false">ROUND(I166*H166,2)</f>
        <v>0</v>
      </c>
      <c r="K166" s="163" t="s">
        <v>145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0.003</v>
      </c>
      <c r="R166" s="170" t="n">
        <f aca="false">Q166*H166</f>
        <v>0.045102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138</v>
      </c>
      <c r="AT166" s="172" t="s">
        <v>134</v>
      </c>
      <c r="AU166" s="172" t="s">
        <v>81</v>
      </c>
      <c r="AY166" s="3" t="s">
        <v>132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138</v>
      </c>
      <c r="BM166" s="172" t="s">
        <v>191</v>
      </c>
    </row>
    <row r="167" s="174" customFormat="true" ht="19.25" hidden="false" customHeight="false" outlineLevel="0" collapsed="false">
      <c r="B167" s="175"/>
      <c r="D167" s="176" t="s">
        <v>151</v>
      </c>
      <c r="E167" s="177"/>
      <c r="F167" s="178" t="s">
        <v>192</v>
      </c>
      <c r="H167" s="179" t="n">
        <v>15.034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151</v>
      </c>
      <c r="AU167" s="177" t="s">
        <v>81</v>
      </c>
      <c r="AV167" s="174" t="s">
        <v>81</v>
      </c>
      <c r="AW167" s="174" t="s">
        <v>31</v>
      </c>
      <c r="AX167" s="174" t="s">
        <v>79</v>
      </c>
      <c r="AY167" s="177" t="s">
        <v>132</v>
      </c>
    </row>
    <row r="168" s="27" customFormat="true" ht="24.15" hidden="false" customHeight="true" outlineLevel="0" collapsed="false">
      <c r="A168" s="22"/>
      <c r="B168" s="160"/>
      <c r="C168" s="161" t="s">
        <v>7</v>
      </c>
      <c r="D168" s="161" t="s">
        <v>134</v>
      </c>
      <c r="E168" s="162" t="s">
        <v>193</v>
      </c>
      <c r="F168" s="193" t="s">
        <v>194</v>
      </c>
      <c r="G168" s="164" t="s">
        <v>149</v>
      </c>
      <c r="H168" s="165" t="n">
        <v>6.03</v>
      </c>
      <c r="I168" s="166"/>
      <c r="J168" s="167" t="n">
        <f aca="false">ROUND(I168*H168,2)</f>
        <v>0</v>
      </c>
      <c r="K168" s="163"/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0.01838</v>
      </c>
      <c r="R168" s="170" t="n">
        <f aca="false">Q168*H168</f>
        <v>0.1108314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138</v>
      </c>
      <c r="AT168" s="172" t="s">
        <v>134</v>
      </c>
      <c r="AU168" s="172" t="s">
        <v>81</v>
      </c>
      <c r="AY168" s="3" t="s">
        <v>132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138</v>
      </c>
      <c r="BM168" s="172" t="s">
        <v>195</v>
      </c>
    </row>
    <row r="169" s="174" customFormat="true" ht="12.8" hidden="false" customHeight="false" outlineLevel="0" collapsed="false">
      <c r="B169" s="175"/>
      <c r="D169" s="176" t="s">
        <v>151</v>
      </c>
      <c r="E169" s="177"/>
      <c r="F169" s="178" t="s">
        <v>196</v>
      </c>
      <c r="H169" s="179" t="n">
        <v>6.03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151</v>
      </c>
      <c r="AU169" s="177" t="s">
        <v>81</v>
      </c>
      <c r="AV169" s="174" t="s">
        <v>81</v>
      </c>
      <c r="AW169" s="174" t="s">
        <v>31</v>
      </c>
      <c r="AX169" s="174" t="s">
        <v>79</v>
      </c>
      <c r="AY169" s="177" t="s">
        <v>132</v>
      </c>
    </row>
    <row r="170" s="27" customFormat="true" ht="24.15" hidden="false" customHeight="true" outlineLevel="0" collapsed="false">
      <c r="A170" s="22"/>
      <c r="B170" s="160"/>
      <c r="C170" s="161" t="s">
        <v>197</v>
      </c>
      <c r="D170" s="161" t="s">
        <v>134</v>
      </c>
      <c r="E170" s="162" t="s">
        <v>198</v>
      </c>
      <c r="F170" s="193" t="s">
        <v>199</v>
      </c>
      <c r="G170" s="164" t="s">
        <v>149</v>
      </c>
      <c r="H170" s="165" t="n">
        <v>6.03</v>
      </c>
      <c r="I170" s="166"/>
      <c r="J170" s="167" t="n">
        <f aca="false">ROUND(I170*H170,2)</f>
        <v>0</v>
      </c>
      <c r="K170" s="163" t="s">
        <v>145</v>
      </c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0.0079</v>
      </c>
      <c r="R170" s="170" t="n">
        <f aca="false">Q170*H170</f>
        <v>0.047637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138</v>
      </c>
      <c r="AT170" s="172" t="s">
        <v>134</v>
      </c>
      <c r="AU170" s="172" t="s">
        <v>81</v>
      </c>
      <c r="AY170" s="3" t="s">
        <v>132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138</v>
      </c>
      <c r="BM170" s="172" t="s">
        <v>200</v>
      </c>
    </row>
    <row r="171" s="27" customFormat="true" ht="24.15" hidden="false" customHeight="true" outlineLevel="0" collapsed="false">
      <c r="A171" s="22"/>
      <c r="B171" s="160"/>
      <c r="C171" s="161" t="s">
        <v>201</v>
      </c>
      <c r="D171" s="161" t="s">
        <v>134</v>
      </c>
      <c r="E171" s="162" t="s">
        <v>202</v>
      </c>
      <c r="F171" s="193" t="s">
        <v>203</v>
      </c>
      <c r="G171" s="164" t="s">
        <v>149</v>
      </c>
      <c r="H171" s="165" t="n">
        <v>107.11</v>
      </c>
      <c r="I171" s="166"/>
      <c r="J171" s="167" t="n">
        <f aca="false">ROUND(I171*H171,2)</f>
        <v>0</v>
      </c>
      <c r="K171" s="163" t="s">
        <v>145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0.017</v>
      </c>
      <c r="R171" s="170" t="n">
        <f aca="false">Q171*H171</f>
        <v>1.82087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138</v>
      </c>
      <c r="AT171" s="172" t="s">
        <v>134</v>
      </c>
      <c r="AU171" s="172" t="s">
        <v>81</v>
      </c>
      <c r="AY171" s="3" t="s">
        <v>132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138</v>
      </c>
      <c r="BM171" s="172" t="s">
        <v>204</v>
      </c>
    </row>
    <row r="172" s="174" customFormat="true" ht="19.25" hidden="false" customHeight="false" outlineLevel="0" collapsed="false">
      <c r="B172" s="175"/>
      <c r="D172" s="176" t="s">
        <v>151</v>
      </c>
      <c r="E172" s="177"/>
      <c r="F172" s="178" t="s">
        <v>205</v>
      </c>
      <c r="H172" s="179" t="n">
        <v>66.512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151</v>
      </c>
      <c r="AU172" s="177" t="s">
        <v>81</v>
      </c>
      <c r="AV172" s="174" t="s">
        <v>81</v>
      </c>
      <c r="AW172" s="174" t="s">
        <v>31</v>
      </c>
      <c r="AX172" s="174" t="s">
        <v>74</v>
      </c>
      <c r="AY172" s="177" t="s">
        <v>132</v>
      </c>
    </row>
    <row r="173" s="174" customFormat="true" ht="12.8" hidden="false" customHeight="false" outlineLevel="0" collapsed="false">
      <c r="B173" s="175"/>
      <c r="D173" s="176" t="s">
        <v>151</v>
      </c>
      <c r="E173" s="177"/>
      <c r="F173" s="178" t="s">
        <v>206</v>
      </c>
      <c r="H173" s="179" t="n">
        <v>-3.681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151</v>
      </c>
      <c r="AU173" s="177" t="s">
        <v>81</v>
      </c>
      <c r="AV173" s="174" t="s">
        <v>81</v>
      </c>
      <c r="AW173" s="174" t="s">
        <v>31</v>
      </c>
      <c r="AX173" s="174" t="s">
        <v>74</v>
      </c>
      <c r="AY173" s="177" t="s">
        <v>132</v>
      </c>
    </row>
    <row r="174" s="174" customFormat="true" ht="19.25" hidden="false" customHeight="false" outlineLevel="0" collapsed="false">
      <c r="B174" s="175"/>
      <c r="D174" s="176" t="s">
        <v>151</v>
      </c>
      <c r="E174" s="177"/>
      <c r="F174" s="178" t="s">
        <v>207</v>
      </c>
      <c r="H174" s="179" t="n">
        <v>79.534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151</v>
      </c>
      <c r="AU174" s="177" t="s">
        <v>81</v>
      </c>
      <c r="AV174" s="174" t="s">
        <v>81</v>
      </c>
      <c r="AW174" s="174" t="s">
        <v>31</v>
      </c>
      <c r="AX174" s="174" t="s">
        <v>74</v>
      </c>
      <c r="AY174" s="177" t="s">
        <v>132</v>
      </c>
    </row>
    <row r="175" s="174" customFormat="true" ht="12.8" hidden="false" customHeight="false" outlineLevel="0" collapsed="false">
      <c r="B175" s="175"/>
      <c r="D175" s="176" t="s">
        <v>151</v>
      </c>
      <c r="E175" s="177"/>
      <c r="F175" s="178" t="s">
        <v>208</v>
      </c>
      <c r="H175" s="179" t="n">
        <v>-35.255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151</v>
      </c>
      <c r="AU175" s="177" t="s">
        <v>81</v>
      </c>
      <c r="AV175" s="174" t="s">
        <v>81</v>
      </c>
      <c r="AW175" s="174" t="s">
        <v>31</v>
      </c>
      <c r="AX175" s="174" t="s">
        <v>74</v>
      </c>
      <c r="AY175" s="177" t="s">
        <v>132</v>
      </c>
    </row>
    <row r="176" s="184" customFormat="true" ht="12.8" hidden="false" customHeight="false" outlineLevel="0" collapsed="false">
      <c r="B176" s="185"/>
      <c r="D176" s="176" t="s">
        <v>151</v>
      </c>
      <c r="E176" s="186"/>
      <c r="F176" s="187" t="s">
        <v>169</v>
      </c>
      <c r="H176" s="188" t="n">
        <v>107.11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151</v>
      </c>
      <c r="AU176" s="186" t="s">
        <v>81</v>
      </c>
      <c r="AV176" s="184" t="s">
        <v>138</v>
      </c>
      <c r="AW176" s="184" t="s">
        <v>31</v>
      </c>
      <c r="AX176" s="184" t="s">
        <v>79</v>
      </c>
      <c r="AY176" s="186" t="s">
        <v>132</v>
      </c>
    </row>
    <row r="177" s="27" customFormat="true" ht="24.15" hidden="false" customHeight="true" outlineLevel="0" collapsed="false">
      <c r="A177" s="22"/>
      <c r="B177" s="160"/>
      <c r="C177" s="161" t="s">
        <v>209</v>
      </c>
      <c r="D177" s="161" t="s">
        <v>134</v>
      </c>
      <c r="E177" s="162" t="s">
        <v>210</v>
      </c>
      <c r="F177" s="163" t="s">
        <v>211</v>
      </c>
      <c r="G177" s="164" t="s">
        <v>149</v>
      </c>
      <c r="H177" s="165" t="n">
        <v>5.978</v>
      </c>
      <c r="I177" s="166"/>
      <c r="J177" s="167" t="n">
        <f aca="false">ROUND(I177*H177,2)</f>
        <v>0</v>
      </c>
      <c r="K177" s="163" t="s">
        <v>145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138</v>
      </c>
      <c r="AT177" s="172" t="s">
        <v>134</v>
      </c>
      <c r="AU177" s="172" t="s">
        <v>81</v>
      </c>
      <c r="AY177" s="3" t="s">
        <v>132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138</v>
      </c>
      <c r="BM177" s="172" t="s">
        <v>212</v>
      </c>
    </row>
    <row r="178" s="174" customFormat="true" ht="12.8" hidden="false" customHeight="false" outlineLevel="0" collapsed="false">
      <c r="B178" s="175"/>
      <c r="D178" s="176" t="s">
        <v>151</v>
      </c>
      <c r="E178" s="177"/>
      <c r="F178" s="178" t="s">
        <v>213</v>
      </c>
      <c r="H178" s="179" t="n">
        <v>3.538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151</v>
      </c>
      <c r="AU178" s="177" t="s">
        <v>81</v>
      </c>
      <c r="AV178" s="174" t="s">
        <v>81</v>
      </c>
      <c r="AW178" s="174" t="s">
        <v>31</v>
      </c>
      <c r="AX178" s="174" t="s">
        <v>74</v>
      </c>
      <c r="AY178" s="177" t="s">
        <v>132</v>
      </c>
    </row>
    <row r="179" s="174" customFormat="true" ht="12.8" hidden="false" customHeight="false" outlineLevel="0" collapsed="false">
      <c r="B179" s="175"/>
      <c r="D179" s="176" t="s">
        <v>151</v>
      </c>
      <c r="E179" s="177"/>
      <c r="F179" s="178" t="s">
        <v>214</v>
      </c>
      <c r="H179" s="179" t="n">
        <v>2.44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151</v>
      </c>
      <c r="AU179" s="177" t="s">
        <v>81</v>
      </c>
      <c r="AV179" s="174" t="s">
        <v>81</v>
      </c>
      <c r="AW179" s="174" t="s">
        <v>31</v>
      </c>
      <c r="AX179" s="174" t="s">
        <v>74</v>
      </c>
      <c r="AY179" s="177" t="s">
        <v>132</v>
      </c>
    </row>
    <row r="180" s="184" customFormat="true" ht="12.8" hidden="false" customHeight="false" outlineLevel="0" collapsed="false">
      <c r="B180" s="185"/>
      <c r="D180" s="176" t="s">
        <v>151</v>
      </c>
      <c r="E180" s="186"/>
      <c r="F180" s="187" t="s">
        <v>169</v>
      </c>
      <c r="H180" s="188" t="n">
        <v>5.978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151</v>
      </c>
      <c r="AU180" s="186" t="s">
        <v>81</v>
      </c>
      <c r="AV180" s="184" t="s">
        <v>138</v>
      </c>
      <c r="AW180" s="184" t="s">
        <v>31</v>
      </c>
      <c r="AX180" s="184" t="s">
        <v>79</v>
      </c>
      <c r="AY180" s="186" t="s">
        <v>132</v>
      </c>
    </row>
    <row r="181" s="27" customFormat="true" ht="16.5" hidden="false" customHeight="true" outlineLevel="0" collapsed="false">
      <c r="A181" s="22"/>
      <c r="B181" s="160"/>
      <c r="C181" s="161" t="s">
        <v>215</v>
      </c>
      <c r="D181" s="161" t="s">
        <v>134</v>
      </c>
      <c r="E181" s="162" t="s">
        <v>216</v>
      </c>
      <c r="F181" s="163" t="s">
        <v>217</v>
      </c>
      <c r="G181" s="164" t="s">
        <v>137</v>
      </c>
      <c r="H181" s="165" t="n">
        <v>1</v>
      </c>
      <c r="I181" s="166"/>
      <c r="J181" s="167" t="n">
        <f aca="false">ROUND(I181*H181,2)</f>
        <v>0</v>
      </c>
      <c r="K181" s="163"/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138</v>
      </c>
      <c r="AT181" s="172" t="s">
        <v>134</v>
      </c>
      <c r="AU181" s="172" t="s">
        <v>81</v>
      </c>
      <c r="AY181" s="3" t="s">
        <v>132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138</v>
      </c>
      <c r="BM181" s="172" t="s">
        <v>218</v>
      </c>
    </row>
    <row r="182" s="27" customFormat="true" ht="24.15" hidden="false" customHeight="true" outlineLevel="0" collapsed="false">
      <c r="A182" s="22"/>
      <c r="B182" s="160"/>
      <c r="C182" s="161" t="s">
        <v>219</v>
      </c>
      <c r="D182" s="161" t="s">
        <v>134</v>
      </c>
      <c r="E182" s="162" t="s">
        <v>220</v>
      </c>
      <c r="F182" s="163" t="s">
        <v>221</v>
      </c>
      <c r="G182" s="164" t="s">
        <v>149</v>
      </c>
      <c r="H182" s="165" t="n">
        <v>0.72</v>
      </c>
      <c r="I182" s="166"/>
      <c r="J182" s="167" t="n">
        <f aca="false">ROUND(I182*H182,2)</f>
        <v>0</v>
      </c>
      <c r="K182" s="163" t="s">
        <v>145</v>
      </c>
      <c r="L182" s="23"/>
      <c r="M182" s="168"/>
      <c r="N182" s="169" t="s">
        <v>39</v>
      </c>
      <c r="O182" s="60"/>
      <c r="P182" s="170" t="n">
        <f aca="false">O182*H182</f>
        <v>0</v>
      </c>
      <c r="Q182" s="170" t="n">
        <v>0.084</v>
      </c>
      <c r="R182" s="170" t="n">
        <f aca="false">Q182*H182</f>
        <v>0.06048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138</v>
      </c>
      <c r="AT182" s="172" t="s">
        <v>134</v>
      </c>
      <c r="AU182" s="172" t="s">
        <v>81</v>
      </c>
      <c r="AY182" s="3" t="s">
        <v>132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79</v>
      </c>
      <c r="BK182" s="173" t="n">
        <f aca="false">ROUND(I182*H182,2)</f>
        <v>0</v>
      </c>
      <c r="BL182" s="3" t="s">
        <v>138</v>
      </c>
      <c r="BM182" s="172" t="s">
        <v>222</v>
      </c>
    </row>
    <row r="183" s="174" customFormat="true" ht="12.8" hidden="false" customHeight="false" outlineLevel="0" collapsed="false">
      <c r="B183" s="175"/>
      <c r="D183" s="176" t="s">
        <v>151</v>
      </c>
      <c r="E183" s="177"/>
      <c r="F183" s="178" t="s">
        <v>223</v>
      </c>
      <c r="H183" s="179" t="n">
        <v>0.72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151</v>
      </c>
      <c r="AU183" s="177" t="s">
        <v>81</v>
      </c>
      <c r="AV183" s="174" t="s">
        <v>81</v>
      </c>
      <c r="AW183" s="174" t="s">
        <v>31</v>
      </c>
      <c r="AX183" s="174" t="s">
        <v>79</v>
      </c>
      <c r="AY183" s="177" t="s">
        <v>132</v>
      </c>
    </row>
    <row r="184" s="27" customFormat="true" ht="24.15" hidden="false" customHeight="true" outlineLevel="0" collapsed="false">
      <c r="A184" s="22"/>
      <c r="B184" s="160"/>
      <c r="C184" s="161" t="s">
        <v>224</v>
      </c>
      <c r="D184" s="161" t="s">
        <v>134</v>
      </c>
      <c r="E184" s="162" t="s">
        <v>225</v>
      </c>
      <c r="F184" s="163" t="s">
        <v>226</v>
      </c>
      <c r="G184" s="164" t="s">
        <v>144</v>
      </c>
      <c r="H184" s="165" t="n">
        <v>1</v>
      </c>
      <c r="I184" s="166"/>
      <c r="J184" s="167" t="n">
        <f aca="false">ROUND(I184*H184,2)</f>
        <v>0</v>
      </c>
      <c r="K184" s="163" t="s">
        <v>145</v>
      </c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0.00048</v>
      </c>
      <c r="R184" s="170" t="n">
        <f aca="false">Q184*H184</f>
        <v>0.00048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138</v>
      </c>
      <c r="AT184" s="172" t="s">
        <v>134</v>
      </c>
      <c r="AU184" s="172" t="s">
        <v>81</v>
      </c>
      <c r="AY184" s="3" t="s">
        <v>132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138</v>
      </c>
      <c r="BM184" s="172" t="s">
        <v>227</v>
      </c>
    </row>
    <row r="185" s="27" customFormat="true" ht="24.15" hidden="false" customHeight="true" outlineLevel="0" collapsed="false">
      <c r="A185" s="22"/>
      <c r="B185" s="160"/>
      <c r="C185" s="194" t="s">
        <v>228</v>
      </c>
      <c r="D185" s="194" t="s">
        <v>229</v>
      </c>
      <c r="E185" s="195" t="s">
        <v>230</v>
      </c>
      <c r="F185" s="196" t="s">
        <v>231</v>
      </c>
      <c r="G185" s="197" t="s">
        <v>144</v>
      </c>
      <c r="H185" s="198" t="n">
        <v>1</v>
      </c>
      <c r="I185" s="199"/>
      <c r="J185" s="200" t="n">
        <f aca="false">ROUND(I185*H185,2)</f>
        <v>0</v>
      </c>
      <c r="K185" s="196"/>
      <c r="L185" s="201"/>
      <c r="M185" s="202"/>
      <c r="N185" s="203" t="s">
        <v>39</v>
      </c>
      <c r="O185" s="60"/>
      <c r="P185" s="170" t="n">
        <f aca="false">O185*H185</f>
        <v>0</v>
      </c>
      <c r="Q185" s="170" t="n">
        <v>0.01225</v>
      </c>
      <c r="R185" s="170" t="n">
        <f aca="false">Q185*H185</f>
        <v>0.01225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176</v>
      </c>
      <c r="AT185" s="172" t="s">
        <v>229</v>
      </c>
      <c r="AU185" s="172" t="s">
        <v>81</v>
      </c>
      <c r="AY185" s="3" t="s">
        <v>132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138</v>
      </c>
      <c r="BM185" s="172" t="s">
        <v>232</v>
      </c>
    </row>
    <row r="186" s="146" customFormat="true" ht="22.8" hidden="false" customHeight="true" outlineLevel="0" collapsed="false">
      <c r="B186" s="147"/>
      <c r="D186" s="148" t="s">
        <v>73</v>
      </c>
      <c r="E186" s="158" t="s">
        <v>180</v>
      </c>
      <c r="F186" s="158" t="s">
        <v>233</v>
      </c>
      <c r="I186" s="150"/>
      <c r="J186" s="159" t="n">
        <f aca="false">BK186</f>
        <v>0</v>
      </c>
      <c r="L186" s="147"/>
      <c r="M186" s="152"/>
      <c r="N186" s="153"/>
      <c r="O186" s="153"/>
      <c r="P186" s="154" t="n">
        <f aca="false">SUM(P187:P227)</f>
        <v>0</v>
      </c>
      <c r="Q186" s="153"/>
      <c r="R186" s="154" t="n">
        <f aca="false">SUM(R187:R227)</f>
        <v>0.01092776</v>
      </c>
      <c r="S186" s="153"/>
      <c r="T186" s="155" t="n">
        <f aca="false">SUM(T187:T227)</f>
        <v>5.61059</v>
      </c>
      <c r="AR186" s="148" t="s">
        <v>79</v>
      </c>
      <c r="AT186" s="156" t="s">
        <v>73</v>
      </c>
      <c r="AU186" s="156" t="s">
        <v>79</v>
      </c>
      <c r="AY186" s="148" t="s">
        <v>132</v>
      </c>
      <c r="BK186" s="157" t="n">
        <f aca="false">SUM(BK187:BK227)</f>
        <v>0</v>
      </c>
    </row>
    <row r="187" s="27" customFormat="true" ht="33" hidden="false" customHeight="true" outlineLevel="0" collapsed="false">
      <c r="A187" s="22"/>
      <c r="B187" s="160"/>
      <c r="C187" s="161" t="s">
        <v>234</v>
      </c>
      <c r="D187" s="161" t="s">
        <v>134</v>
      </c>
      <c r="E187" s="162" t="s">
        <v>235</v>
      </c>
      <c r="F187" s="163" t="s">
        <v>236</v>
      </c>
      <c r="G187" s="164" t="s">
        <v>149</v>
      </c>
      <c r="H187" s="165" t="n">
        <v>44.2</v>
      </c>
      <c r="I187" s="166"/>
      <c r="J187" s="167" t="n">
        <f aca="false">ROUND(I187*H187,2)</f>
        <v>0</v>
      </c>
      <c r="K187" s="163" t="s">
        <v>145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0.00013</v>
      </c>
      <c r="R187" s="170" t="n">
        <f aca="false">Q187*H187</f>
        <v>0.005746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138</v>
      </c>
      <c r="AT187" s="172" t="s">
        <v>134</v>
      </c>
      <c r="AU187" s="172" t="s">
        <v>81</v>
      </c>
      <c r="AY187" s="3" t="s">
        <v>132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138</v>
      </c>
      <c r="BM187" s="172" t="s">
        <v>237</v>
      </c>
    </row>
    <row r="188" s="174" customFormat="true" ht="12.8" hidden="false" customHeight="false" outlineLevel="0" collapsed="false">
      <c r="B188" s="175"/>
      <c r="D188" s="176" t="s">
        <v>151</v>
      </c>
      <c r="E188" s="177"/>
      <c r="F188" s="178" t="s">
        <v>238</v>
      </c>
      <c r="H188" s="179" t="n">
        <v>44.2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151</v>
      </c>
      <c r="AU188" s="177" t="s">
        <v>81</v>
      </c>
      <c r="AV188" s="174" t="s">
        <v>81</v>
      </c>
      <c r="AW188" s="174" t="s">
        <v>31</v>
      </c>
      <c r="AX188" s="174" t="s">
        <v>79</v>
      </c>
      <c r="AY188" s="177" t="s">
        <v>132</v>
      </c>
    </row>
    <row r="189" s="27" customFormat="true" ht="24.15" hidden="false" customHeight="true" outlineLevel="0" collapsed="false">
      <c r="A189" s="22"/>
      <c r="B189" s="160"/>
      <c r="C189" s="161" t="s">
        <v>6</v>
      </c>
      <c r="D189" s="161" t="s">
        <v>134</v>
      </c>
      <c r="E189" s="162" t="s">
        <v>239</v>
      </c>
      <c r="F189" s="163" t="s">
        <v>240</v>
      </c>
      <c r="G189" s="164" t="s">
        <v>149</v>
      </c>
      <c r="H189" s="165" t="n">
        <v>60.469</v>
      </c>
      <c r="I189" s="166"/>
      <c r="J189" s="167" t="n">
        <f aca="false">ROUND(I189*H189,2)</f>
        <v>0</v>
      </c>
      <c r="K189" s="163" t="s">
        <v>145</v>
      </c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4E-005</v>
      </c>
      <c r="R189" s="170" t="n">
        <f aca="false">Q189*H189</f>
        <v>0.00241876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138</v>
      </c>
      <c r="AT189" s="172" t="s">
        <v>134</v>
      </c>
      <c r="AU189" s="172" t="s">
        <v>81</v>
      </c>
      <c r="AY189" s="3" t="s">
        <v>132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138</v>
      </c>
      <c r="BM189" s="172" t="s">
        <v>241</v>
      </c>
    </row>
    <row r="190" s="174" customFormat="true" ht="12.8" hidden="false" customHeight="false" outlineLevel="0" collapsed="false">
      <c r="B190" s="175"/>
      <c r="D190" s="176" t="s">
        <v>151</v>
      </c>
      <c r="E190" s="177"/>
      <c r="F190" s="178" t="s">
        <v>242</v>
      </c>
      <c r="H190" s="179" t="n">
        <v>16.269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151</v>
      </c>
      <c r="AU190" s="177" t="s">
        <v>81</v>
      </c>
      <c r="AV190" s="174" t="s">
        <v>81</v>
      </c>
      <c r="AW190" s="174" t="s">
        <v>31</v>
      </c>
      <c r="AX190" s="174" t="s">
        <v>74</v>
      </c>
      <c r="AY190" s="177" t="s">
        <v>132</v>
      </c>
    </row>
    <row r="191" s="174" customFormat="true" ht="12.8" hidden="false" customHeight="false" outlineLevel="0" collapsed="false">
      <c r="B191" s="175"/>
      <c r="D191" s="176" t="s">
        <v>151</v>
      </c>
      <c r="E191" s="177"/>
      <c r="F191" s="178" t="s">
        <v>238</v>
      </c>
      <c r="H191" s="179" t="n">
        <v>44.2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151</v>
      </c>
      <c r="AU191" s="177" t="s">
        <v>81</v>
      </c>
      <c r="AV191" s="174" t="s">
        <v>81</v>
      </c>
      <c r="AW191" s="174" t="s">
        <v>31</v>
      </c>
      <c r="AX191" s="174" t="s">
        <v>74</v>
      </c>
      <c r="AY191" s="177" t="s">
        <v>132</v>
      </c>
    </row>
    <row r="192" s="184" customFormat="true" ht="12.8" hidden="false" customHeight="false" outlineLevel="0" collapsed="false">
      <c r="B192" s="185"/>
      <c r="D192" s="176" t="s">
        <v>151</v>
      </c>
      <c r="E192" s="186"/>
      <c r="F192" s="187" t="s">
        <v>169</v>
      </c>
      <c r="H192" s="188" t="n">
        <v>60.469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151</v>
      </c>
      <c r="AU192" s="186" t="s">
        <v>81</v>
      </c>
      <c r="AV192" s="184" t="s">
        <v>138</v>
      </c>
      <c r="AW192" s="184" t="s">
        <v>31</v>
      </c>
      <c r="AX192" s="184" t="s">
        <v>79</v>
      </c>
      <c r="AY192" s="186" t="s">
        <v>132</v>
      </c>
    </row>
    <row r="193" s="27" customFormat="true" ht="24.15" hidden="false" customHeight="true" outlineLevel="0" collapsed="false">
      <c r="A193" s="22"/>
      <c r="B193" s="160"/>
      <c r="C193" s="161" t="s">
        <v>243</v>
      </c>
      <c r="D193" s="161" t="s">
        <v>134</v>
      </c>
      <c r="E193" s="162" t="s">
        <v>244</v>
      </c>
      <c r="F193" s="163" t="s">
        <v>245</v>
      </c>
      <c r="G193" s="164" t="s">
        <v>137</v>
      </c>
      <c r="H193" s="165" t="n">
        <v>1</v>
      </c>
      <c r="I193" s="166"/>
      <c r="J193" s="167" t="n">
        <f aca="false">ROUND(I193*H193,2)</f>
        <v>0</v>
      </c>
      <c r="K193" s="163"/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0.35</v>
      </c>
      <c r="T193" s="171" t="n">
        <f aca="false">S193*H193</f>
        <v>0.35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138</v>
      </c>
      <c r="AT193" s="172" t="s">
        <v>134</v>
      </c>
      <c r="AU193" s="172" t="s">
        <v>81</v>
      </c>
      <c r="AY193" s="3" t="s">
        <v>132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138</v>
      </c>
      <c r="BM193" s="172" t="s">
        <v>246</v>
      </c>
    </row>
    <row r="194" s="27" customFormat="true" ht="24.15" hidden="false" customHeight="true" outlineLevel="0" collapsed="false">
      <c r="A194" s="22"/>
      <c r="B194" s="160"/>
      <c r="C194" s="161" t="s">
        <v>247</v>
      </c>
      <c r="D194" s="161" t="s">
        <v>134</v>
      </c>
      <c r="E194" s="162" t="s">
        <v>248</v>
      </c>
      <c r="F194" s="163" t="s">
        <v>249</v>
      </c>
      <c r="G194" s="164" t="s">
        <v>149</v>
      </c>
      <c r="H194" s="165" t="n">
        <v>24.6</v>
      </c>
      <c r="I194" s="166"/>
      <c r="J194" s="167" t="n">
        <f aca="false">ROUND(I194*H194,2)</f>
        <v>0</v>
      </c>
      <c r="K194" s="163" t="s">
        <v>145</v>
      </c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0.035</v>
      </c>
      <c r="T194" s="171" t="n">
        <f aca="false">S194*H194</f>
        <v>0.861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138</v>
      </c>
      <c r="AT194" s="172" t="s">
        <v>134</v>
      </c>
      <c r="AU194" s="172" t="s">
        <v>81</v>
      </c>
      <c r="AY194" s="3" t="s">
        <v>132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138</v>
      </c>
      <c r="BM194" s="172" t="s">
        <v>250</v>
      </c>
    </row>
    <row r="195" s="174" customFormat="true" ht="12.8" hidden="false" customHeight="false" outlineLevel="0" collapsed="false">
      <c r="B195" s="175"/>
      <c r="D195" s="176" t="s">
        <v>151</v>
      </c>
      <c r="E195" s="177"/>
      <c r="F195" s="178" t="s">
        <v>251</v>
      </c>
      <c r="H195" s="179" t="n">
        <v>24.6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151</v>
      </c>
      <c r="AU195" s="177" t="s">
        <v>81</v>
      </c>
      <c r="AV195" s="174" t="s">
        <v>81</v>
      </c>
      <c r="AW195" s="174" t="s">
        <v>31</v>
      </c>
      <c r="AX195" s="174" t="s">
        <v>79</v>
      </c>
      <c r="AY195" s="177" t="s">
        <v>132</v>
      </c>
    </row>
    <row r="196" s="27" customFormat="true" ht="16.5" hidden="false" customHeight="true" outlineLevel="0" collapsed="false">
      <c r="A196" s="22"/>
      <c r="B196" s="160"/>
      <c r="C196" s="161" t="s">
        <v>252</v>
      </c>
      <c r="D196" s="161" t="s">
        <v>134</v>
      </c>
      <c r="E196" s="162" t="s">
        <v>253</v>
      </c>
      <c r="F196" s="163" t="s">
        <v>254</v>
      </c>
      <c r="G196" s="164" t="s">
        <v>255</v>
      </c>
      <c r="H196" s="165" t="n">
        <v>22.4</v>
      </c>
      <c r="I196" s="166"/>
      <c r="J196" s="167" t="n">
        <f aca="false">ROUND(I196*H196,2)</f>
        <v>0</v>
      </c>
      <c r="K196" s="163" t="s">
        <v>145</v>
      </c>
      <c r="L196" s="23"/>
      <c r="M196" s="168"/>
      <c r="N196" s="169" t="s">
        <v>39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0.009</v>
      </c>
      <c r="T196" s="171" t="n">
        <f aca="false">S196*H196</f>
        <v>0.2016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138</v>
      </c>
      <c r="AT196" s="172" t="s">
        <v>134</v>
      </c>
      <c r="AU196" s="172" t="s">
        <v>81</v>
      </c>
      <c r="AY196" s="3" t="s">
        <v>132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79</v>
      </c>
      <c r="BK196" s="173" t="n">
        <f aca="false">ROUND(I196*H196,2)</f>
        <v>0</v>
      </c>
      <c r="BL196" s="3" t="s">
        <v>138</v>
      </c>
      <c r="BM196" s="172" t="s">
        <v>256</v>
      </c>
    </row>
    <row r="197" s="174" customFormat="true" ht="12.8" hidden="false" customHeight="false" outlineLevel="0" collapsed="false">
      <c r="B197" s="175"/>
      <c r="D197" s="176" t="s">
        <v>151</v>
      </c>
      <c r="E197" s="177"/>
      <c r="F197" s="178" t="s">
        <v>257</v>
      </c>
      <c r="H197" s="179" t="n">
        <v>22.4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151</v>
      </c>
      <c r="AU197" s="177" t="s">
        <v>81</v>
      </c>
      <c r="AV197" s="174" t="s">
        <v>81</v>
      </c>
      <c r="AW197" s="174" t="s">
        <v>31</v>
      </c>
      <c r="AX197" s="174" t="s">
        <v>79</v>
      </c>
      <c r="AY197" s="177" t="s">
        <v>132</v>
      </c>
    </row>
    <row r="198" s="27" customFormat="true" ht="21.75" hidden="false" customHeight="true" outlineLevel="0" collapsed="false">
      <c r="A198" s="22"/>
      <c r="B198" s="160"/>
      <c r="C198" s="161" t="s">
        <v>258</v>
      </c>
      <c r="D198" s="161" t="s">
        <v>134</v>
      </c>
      <c r="E198" s="162" t="s">
        <v>259</v>
      </c>
      <c r="F198" s="163" t="s">
        <v>260</v>
      </c>
      <c r="G198" s="164" t="s">
        <v>149</v>
      </c>
      <c r="H198" s="165" t="n">
        <v>1.6</v>
      </c>
      <c r="I198" s="166"/>
      <c r="J198" s="167" t="n">
        <f aca="false">ROUND(I198*H198,2)</f>
        <v>0</v>
      </c>
      <c r="K198" s="163" t="s">
        <v>145</v>
      </c>
      <c r="L198" s="23"/>
      <c r="M198" s="168"/>
      <c r="N198" s="169" t="s">
        <v>39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0.088</v>
      </c>
      <c r="T198" s="171" t="n">
        <f aca="false">S198*H198</f>
        <v>0.1408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138</v>
      </c>
      <c r="AT198" s="172" t="s">
        <v>134</v>
      </c>
      <c r="AU198" s="172" t="s">
        <v>81</v>
      </c>
      <c r="AY198" s="3" t="s">
        <v>132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79</v>
      </c>
      <c r="BK198" s="173" t="n">
        <f aca="false">ROUND(I198*H198,2)</f>
        <v>0</v>
      </c>
      <c r="BL198" s="3" t="s">
        <v>138</v>
      </c>
      <c r="BM198" s="172" t="s">
        <v>261</v>
      </c>
    </row>
    <row r="199" s="174" customFormat="true" ht="12.8" hidden="false" customHeight="false" outlineLevel="0" collapsed="false">
      <c r="B199" s="175"/>
      <c r="D199" s="176" t="s">
        <v>151</v>
      </c>
      <c r="E199" s="177"/>
      <c r="F199" s="178" t="s">
        <v>262</v>
      </c>
      <c r="H199" s="179" t="n">
        <v>1.6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151</v>
      </c>
      <c r="AU199" s="177" t="s">
        <v>81</v>
      </c>
      <c r="AV199" s="174" t="s">
        <v>81</v>
      </c>
      <c r="AW199" s="174" t="s">
        <v>31</v>
      </c>
      <c r="AX199" s="174" t="s">
        <v>79</v>
      </c>
      <c r="AY199" s="177" t="s">
        <v>132</v>
      </c>
    </row>
    <row r="200" s="27" customFormat="true" ht="21.75" hidden="false" customHeight="true" outlineLevel="0" collapsed="false">
      <c r="A200" s="22"/>
      <c r="B200" s="160"/>
      <c r="C200" s="161" t="s">
        <v>263</v>
      </c>
      <c r="D200" s="161" t="s">
        <v>134</v>
      </c>
      <c r="E200" s="162" t="s">
        <v>264</v>
      </c>
      <c r="F200" s="163" t="s">
        <v>265</v>
      </c>
      <c r="G200" s="164" t="s">
        <v>149</v>
      </c>
      <c r="H200" s="165" t="n">
        <v>1.6</v>
      </c>
      <c r="I200" s="166"/>
      <c r="J200" s="167" t="n">
        <f aca="false">ROUND(I200*H200,2)</f>
        <v>0</v>
      </c>
      <c r="K200" s="163" t="s">
        <v>145</v>
      </c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0.076</v>
      </c>
      <c r="T200" s="171" t="n">
        <f aca="false">S200*H200</f>
        <v>0.1216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138</v>
      </c>
      <c r="AT200" s="172" t="s">
        <v>134</v>
      </c>
      <c r="AU200" s="172" t="s">
        <v>81</v>
      </c>
      <c r="AY200" s="3" t="s">
        <v>132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138</v>
      </c>
      <c r="BM200" s="172" t="s">
        <v>266</v>
      </c>
    </row>
    <row r="201" s="174" customFormat="true" ht="12.8" hidden="false" customHeight="false" outlineLevel="0" collapsed="false">
      <c r="B201" s="175"/>
      <c r="D201" s="176" t="s">
        <v>151</v>
      </c>
      <c r="E201" s="177"/>
      <c r="F201" s="178" t="s">
        <v>267</v>
      </c>
      <c r="H201" s="179" t="n">
        <v>1.6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151</v>
      </c>
      <c r="AU201" s="177" t="s">
        <v>81</v>
      </c>
      <c r="AV201" s="174" t="s">
        <v>81</v>
      </c>
      <c r="AW201" s="174" t="s">
        <v>31</v>
      </c>
      <c r="AX201" s="174" t="s">
        <v>79</v>
      </c>
      <c r="AY201" s="177" t="s">
        <v>132</v>
      </c>
    </row>
    <row r="202" s="27" customFormat="true" ht="24.15" hidden="false" customHeight="true" outlineLevel="0" collapsed="false">
      <c r="A202" s="22"/>
      <c r="B202" s="160"/>
      <c r="C202" s="161" t="s">
        <v>268</v>
      </c>
      <c r="D202" s="161" t="s">
        <v>134</v>
      </c>
      <c r="E202" s="162" t="s">
        <v>269</v>
      </c>
      <c r="F202" s="163" t="s">
        <v>270</v>
      </c>
      <c r="G202" s="164" t="s">
        <v>144</v>
      </c>
      <c r="H202" s="165" t="n">
        <v>1</v>
      </c>
      <c r="I202" s="166"/>
      <c r="J202" s="167" t="n">
        <f aca="false">ROUND(I202*H202,2)</f>
        <v>0</v>
      </c>
      <c r="K202" s="163" t="s">
        <v>145</v>
      </c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0.124</v>
      </c>
      <c r="T202" s="171" t="n">
        <f aca="false">S202*H202</f>
        <v>0.124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138</v>
      </c>
      <c r="AT202" s="172" t="s">
        <v>134</v>
      </c>
      <c r="AU202" s="172" t="s">
        <v>81</v>
      </c>
      <c r="AY202" s="3" t="s">
        <v>132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138</v>
      </c>
      <c r="BM202" s="172" t="s">
        <v>271</v>
      </c>
    </row>
    <row r="203" s="27" customFormat="true" ht="24.15" hidden="false" customHeight="true" outlineLevel="0" collapsed="false">
      <c r="A203" s="22"/>
      <c r="B203" s="160"/>
      <c r="C203" s="161" t="s">
        <v>272</v>
      </c>
      <c r="D203" s="161" t="s">
        <v>134</v>
      </c>
      <c r="E203" s="162" t="s">
        <v>273</v>
      </c>
      <c r="F203" s="163" t="s">
        <v>274</v>
      </c>
      <c r="G203" s="164" t="s">
        <v>144</v>
      </c>
      <c r="H203" s="165" t="n">
        <v>1</v>
      </c>
      <c r="I203" s="166"/>
      <c r="J203" s="167" t="n">
        <f aca="false">ROUND(I203*H203,2)</f>
        <v>0</v>
      </c>
      <c r="K203" s="163" t="s">
        <v>145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0.138</v>
      </c>
      <c r="T203" s="171" t="n">
        <f aca="false">S203*H203</f>
        <v>0.138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138</v>
      </c>
      <c r="AT203" s="172" t="s">
        <v>134</v>
      </c>
      <c r="AU203" s="172" t="s">
        <v>81</v>
      </c>
      <c r="AY203" s="3" t="s">
        <v>132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138</v>
      </c>
      <c r="BM203" s="172" t="s">
        <v>275</v>
      </c>
    </row>
    <row r="204" s="174" customFormat="true" ht="12.8" hidden="false" customHeight="false" outlineLevel="0" collapsed="false">
      <c r="B204" s="175"/>
      <c r="D204" s="176" t="s">
        <v>151</v>
      </c>
      <c r="E204" s="177"/>
      <c r="F204" s="178" t="s">
        <v>276</v>
      </c>
      <c r="H204" s="179" t="n">
        <v>1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151</v>
      </c>
      <c r="AU204" s="177" t="s">
        <v>81</v>
      </c>
      <c r="AV204" s="174" t="s">
        <v>81</v>
      </c>
      <c r="AW204" s="174" t="s">
        <v>31</v>
      </c>
      <c r="AX204" s="174" t="s">
        <v>74</v>
      </c>
      <c r="AY204" s="177" t="s">
        <v>132</v>
      </c>
    </row>
    <row r="205" s="184" customFormat="true" ht="12.8" hidden="false" customHeight="false" outlineLevel="0" collapsed="false">
      <c r="B205" s="185"/>
      <c r="D205" s="176" t="s">
        <v>151</v>
      </c>
      <c r="E205" s="186"/>
      <c r="F205" s="187" t="s">
        <v>169</v>
      </c>
      <c r="H205" s="188" t="n">
        <v>1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151</v>
      </c>
      <c r="AU205" s="186" t="s">
        <v>81</v>
      </c>
      <c r="AV205" s="184" t="s">
        <v>138</v>
      </c>
      <c r="AW205" s="184" t="s">
        <v>31</v>
      </c>
      <c r="AX205" s="184" t="s">
        <v>79</v>
      </c>
      <c r="AY205" s="186" t="s">
        <v>132</v>
      </c>
    </row>
    <row r="206" s="27" customFormat="true" ht="24.15" hidden="false" customHeight="true" outlineLevel="0" collapsed="false">
      <c r="A206" s="22"/>
      <c r="B206" s="160"/>
      <c r="C206" s="161" t="s">
        <v>277</v>
      </c>
      <c r="D206" s="161" t="s">
        <v>134</v>
      </c>
      <c r="E206" s="162" t="s">
        <v>278</v>
      </c>
      <c r="F206" s="163" t="s">
        <v>279</v>
      </c>
      <c r="G206" s="164" t="s">
        <v>144</v>
      </c>
      <c r="H206" s="165" t="n">
        <v>25</v>
      </c>
      <c r="I206" s="166"/>
      <c r="J206" s="167" t="n">
        <f aca="false">ROUND(I206*H206,2)</f>
        <v>0</v>
      </c>
      <c r="K206" s="163" t="s">
        <v>145</v>
      </c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0.001</v>
      </c>
      <c r="T206" s="171" t="n">
        <f aca="false">S206*H206</f>
        <v>0.025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138</v>
      </c>
      <c r="AT206" s="172" t="s">
        <v>134</v>
      </c>
      <c r="AU206" s="172" t="s">
        <v>81</v>
      </c>
      <c r="AY206" s="3" t="s">
        <v>132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138</v>
      </c>
      <c r="BM206" s="172" t="s">
        <v>280</v>
      </c>
    </row>
    <row r="207" s="27" customFormat="true" ht="24.15" hidden="false" customHeight="true" outlineLevel="0" collapsed="false">
      <c r="A207" s="22"/>
      <c r="B207" s="160"/>
      <c r="C207" s="161" t="s">
        <v>281</v>
      </c>
      <c r="D207" s="161" t="s">
        <v>134</v>
      </c>
      <c r="E207" s="162" t="s">
        <v>282</v>
      </c>
      <c r="F207" s="163" t="s">
        <v>283</v>
      </c>
      <c r="G207" s="164" t="s">
        <v>255</v>
      </c>
      <c r="H207" s="165" t="n">
        <v>18.88</v>
      </c>
      <c r="I207" s="166"/>
      <c r="J207" s="167" t="n">
        <f aca="false">ROUND(I207*H207,2)</f>
        <v>0</v>
      </c>
      <c r="K207" s="163" t="s">
        <v>145</v>
      </c>
      <c r="L207" s="23"/>
      <c r="M207" s="168"/>
      <c r="N207" s="169" t="s">
        <v>39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0.012</v>
      </c>
      <c r="T207" s="171" t="n">
        <f aca="false">S207*H207</f>
        <v>0.22656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138</v>
      </c>
      <c r="AT207" s="172" t="s">
        <v>134</v>
      </c>
      <c r="AU207" s="172" t="s">
        <v>81</v>
      </c>
      <c r="AY207" s="3" t="s">
        <v>132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138</v>
      </c>
      <c r="BM207" s="172" t="s">
        <v>284</v>
      </c>
    </row>
    <row r="208" s="174" customFormat="true" ht="12.8" hidden="false" customHeight="false" outlineLevel="0" collapsed="false">
      <c r="B208" s="175"/>
      <c r="D208" s="176" t="s">
        <v>151</v>
      </c>
      <c r="E208" s="177"/>
      <c r="F208" s="178" t="s">
        <v>285</v>
      </c>
      <c r="H208" s="179" t="n">
        <v>18.88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151</v>
      </c>
      <c r="AU208" s="177" t="s">
        <v>81</v>
      </c>
      <c r="AV208" s="174" t="s">
        <v>81</v>
      </c>
      <c r="AW208" s="174" t="s">
        <v>31</v>
      </c>
      <c r="AX208" s="174" t="s">
        <v>79</v>
      </c>
      <c r="AY208" s="177" t="s">
        <v>132</v>
      </c>
    </row>
    <row r="209" s="27" customFormat="true" ht="24.15" hidden="false" customHeight="true" outlineLevel="0" collapsed="false">
      <c r="A209" s="22"/>
      <c r="B209" s="160"/>
      <c r="C209" s="161" t="s">
        <v>286</v>
      </c>
      <c r="D209" s="161" t="s">
        <v>134</v>
      </c>
      <c r="E209" s="162" t="s">
        <v>287</v>
      </c>
      <c r="F209" s="163" t="s">
        <v>288</v>
      </c>
      <c r="G209" s="164" t="s">
        <v>255</v>
      </c>
      <c r="H209" s="165" t="n">
        <v>60</v>
      </c>
      <c r="I209" s="166"/>
      <c r="J209" s="167" t="n">
        <f aca="false">ROUND(I209*H209,2)</f>
        <v>0</v>
      </c>
      <c r="K209" s="163" t="s">
        <v>145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0.002</v>
      </c>
      <c r="T209" s="171" t="n">
        <f aca="false">S209*H209</f>
        <v>0.12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138</v>
      </c>
      <c r="AT209" s="172" t="s">
        <v>134</v>
      </c>
      <c r="AU209" s="172" t="s">
        <v>81</v>
      </c>
      <c r="AY209" s="3" t="s">
        <v>132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138</v>
      </c>
      <c r="BM209" s="172" t="s">
        <v>289</v>
      </c>
    </row>
    <row r="210" s="27" customFormat="true" ht="24.15" hidden="false" customHeight="true" outlineLevel="0" collapsed="false">
      <c r="A210" s="22"/>
      <c r="B210" s="160"/>
      <c r="C210" s="161" t="s">
        <v>290</v>
      </c>
      <c r="D210" s="161" t="s">
        <v>134</v>
      </c>
      <c r="E210" s="162" t="s">
        <v>291</v>
      </c>
      <c r="F210" s="163" t="s">
        <v>292</v>
      </c>
      <c r="G210" s="164" t="s">
        <v>255</v>
      </c>
      <c r="H210" s="165" t="n">
        <v>25</v>
      </c>
      <c r="I210" s="166"/>
      <c r="J210" s="167" t="n">
        <f aca="false">ROUND(I210*H210,2)</f>
        <v>0</v>
      </c>
      <c r="K210" s="163" t="s">
        <v>145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0.006</v>
      </c>
      <c r="T210" s="171" t="n">
        <f aca="false">S210*H210</f>
        <v>0.15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138</v>
      </c>
      <c r="AT210" s="172" t="s">
        <v>134</v>
      </c>
      <c r="AU210" s="172" t="s">
        <v>81</v>
      </c>
      <c r="AY210" s="3" t="s">
        <v>132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138</v>
      </c>
      <c r="BM210" s="172" t="s">
        <v>293</v>
      </c>
    </row>
    <row r="211" s="27" customFormat="true" ht="24.15" hidden="false" customHeight="true" outlineLevel="0" collapsed="false">
      <c r="A211" s="22"/>
      <c r="B211" s="160"/>
      <c r="C211" s="161" t="s">
        <v>294</v>
      </c>
      <c r="D211" s="161" t="s">
        <v>134</v>
      </c>
      <c r="E211" s="162" t="s">
        <v>295</v>
      </c>
      <c r="F211" s="163" t="s">
        <v>296</v>
      </c>
      <c r="G211" s="164" t="s">
        <v>255</v>
      </c>
      <c r="H211" s="165" t="n">
        <v>5</v>
      </c>
      <c r="I211" s="166"/>
      <c r="J211" s="167" t="n">
        <f aca="false">ROUND(I211*H211,2)</f>
        <v>0</v>
      </c>
      <c r="K211" s="163" t="s">
        <v>145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0.04</v>
      </c>
      <c r="T211" s="171" t="n">
        <f aca="false">S211*H211</f>
        <v>0.2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138</v>
      </c>
      <c r="AT211" s="172" t="s">
        <v>134</v>
      </c>
      <c r="AU211" s="172" t="s">
        <v>81</v>
      </c>
      <c r="AY211" s="3" t="s">
        <v>132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138</v>
      </c>
      <c r="BM211" s="172" t="s">
        <v>297</v>
      </c>
    </row>
    <row r="212" s="27" customFormat="true" ht="24.15" hidden="false" customHeight="true" outlineLevel="0" collapsed="false">
      <c r="A212" s="22"/>
      <c r="B212" s="160"/>
      <c r="C212" s="161" t="s">
        <v>298</v>
      </c>
      <c r="D212" s="161" t="s">
        <v>134</v>
      </c>
      <c r="E212" s="162" t="s">
        <v>299</v>
      </c>
      <c r="F212" s="163" t="s">
        <v>300</v>
      </c>
      <c r="G212" s="164" t="s">
        <v>255</v>
      </c>
      <c r="H212" s="165" t="n">
        <v>2.4</v>
      </c>
      <c r="I212" s="166"/>
      <c r="J212" s="167" t="n">
        <f aca="false">ROUND(I212*H212,2)</f>
        <v>0</v>
      </c>
      <c r="K212" s="163" t="s">
        <v>145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9E-005</v>
      </c>
      <c r="R212" s="170" t="n">
        <f aca="false">Q212*H212</f>
        <v>0.000216</v>
      </c>
      <c r="S212" s="170" t="n">
        <v>0.003</v>
      </c>
      <c r="T212" s="171" t="n">
        <f aca="false">S212*H212</f>
        <v>0.0072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138</v>
      </c>
      <c r="AT212" s="172" t="s">
        <v>134</v>
      </c>
      <c r="AU212" s="172" t="s">
        <v>81</v>
      </c>
      <c r="AY212" s="3" t="s">
        <v>132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138</v>
      </c>
      <c r="BM212" s="172" t="s">
        <v>301</v>
      </c>
    </row>
    <row r="213" s="27" customFormat="true" ht="33" hidden="false" customHeight="true" outlineLevel="0" collapsed="false">
      <c r="A213" s="22"/>
      <c r="B213" s="160"/>
      <c r="C213" s="161" t="s">
        <v>302</v>
      </c>
      <c r="D213" s="161" t="s">
        <v>134</v>
      </c>
      <c r="E213" s="162" t="s">
        <v>303</v>
      </c>
      <c r="F213" s="163" t="s">
        <v>304</v>
      </c>
      <c r="G213" s="164" t="s">
        <v>255</v>
      </c>
      <c r="H213" s="165" t="n">
        <v>0.4</v>
      </c>
      <c r="I213" s="166"/>
      <c r="J213" s="167" t="n">
        <f aca="false">ROUND(I213*H213,2)</f>
        <v>0</v>
      </c>
      <c r="K213" s="163" t="s">
        <v>145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9E-005</v>
      </c>
      <c r="R213" s="170" t="n">
        <f aca="false">Q213*H213</f>
        <v>3.6E-005</v>
      </c>
      <c r="S213" s="170" t="n">
        <v>0.003</v>
      </c>
      <c r="T213" s="171" t="n">
        <f aca="false">S213*H213</f>
        <v>0.0012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138</v>
      </c>
      <c r="AT213" s="172" t="s">
        <v>134</v>
      </c>
      <c r="AU213" s="172" t="s">
        <v>81</v>
      </c>
      <c r="AY213" s="3" t="s">
        <v>132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138</v>
      </c>
      <c r="BM213" s="172" t="s">
        <v>305</v>
      </c>
    </row>
    <row r="214" s="27" customFormat="true" ht="24.15" hidden="false" customHeight="true" outlineLevel="0" collapsed="false">
      <c r="A214" s="22"/>
      <c r="B214" s="160"/>
      <c r="C214" s="161" t="s">
        <v>306</v>
      </c>
      <c r="D214" s="161" t="s">
        <v>134</v>
      </c>
      <c r="E214" s="162" t="s">
        <v>307</v>
      </c>
      <c r="F214" s="163" t="s">
        <v>308</v>
      </c>
      <c r="G214" s="164" t="s">
        <v>255</v>
      </c>
      <c r="H214" s="165" t="n">
        <v>0.9</v>
      </c>
      <c r="I214" s="166"/>
      <c r="J214" s="167" t="n">
        <f aca="false">ROUND(I214*H214,2)</f>
        <v>0</v>
      </c>
      <c r="K214" s="163" t="s">
        <v>145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0.00279</v>
      </c>
      <c r="R214" s="170" t="n">
        <f aca="false">Q214*H214</f>
        <v>0.002511</v>
      </c>
      <c r="S214" s="170" t="n">
        <v>0.056</v>
      </c>
      <c r="T214" s="171" t="n">
        <f aca="false">S214*H214</f>
        <v>0.0504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138</v>
      </c>
      <c r="AT214" s="172" t="s">
        <v>134</v>
      </c>
      <c r="AU214" s="172" t="s">
        <v>81</v>
      </c>
      <c r="AY214" s="3" t="s">
        <v>132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138</v>
      </c>
      <c r="BM214" s="172" t="s">
        <v>309</v>
      </c>
    </row>
    <row r="215" s="174" customFormat="true" ht="12.8" hidden="false" customHeight="false" outlineLevel="0" collapsed="false">
      <c r="B215" s="175"/>
      <c r="D215" s="176" t="s">
        <v>151</v>
      </c>
      <c r="E215" s="177"/>
      <c r="F215" s="178" t="s">
        <v>310</v>
      </c>
      <c r="H215" s="179" t="n">
        <v>0.9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151</v>
      </c>
      <c r="AU215" s="177" t="s">
        <v>81</v>
      </c>
      <c r="AV215" s="174" t="s">
        <v>81</v>
      </c>
      <c r="AW215" s="174" t="s">
        <v>31</v>
      </c>
      <c r="AX215" s="174" t="s">
        <v>74</v>
      </c>
      <c r="AY215" s="177" t="s">
        <v>132</v>
      </c>
    </row>
    <row r="216" s="184" customFormat="true" ht="12.8" hidden="false" customHeight="false" outlineLevel="0" collapsed="false">
      <c r="B216" s="185"/>
      <c r="D216" s="176" t="s">
        <v>151</v>
      </c>
      <c r="E216" s="186"/>
      <c r="F216" s="187" t="s">
        <v>169</v>
      </c>
      <c r="H216" s="188" t="n">
        <v>0.9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151</v>
      </c>
      <c r="AU216" s="186" t="s">
        <v>81</v>
      </c>
      <c r="AV216" s="184" t="s">
        <v>138</v>
      </c>
      <c r="AW216" s="184" t="s">
        <v>31</v>
      </c>
      <c r="AX216" s="184" t="s">
        <v>79</v>
      </c>
      <c r="AY216" s="186" t="s">
        <v>132</v>
      </c>
    </row>
    <row r="217" s="27" customFormat="true" ht="37.8" hidden="false" customHeight="true" outlineLevel="0" collapsed="false">
      <c r="A217" s="22"/>
      <c r="B217" s="160"/>
      <c r="C217" s="161" t="s">
        <v>311</v>
      </c>
      <c r="D217" s="161" t="s">
        <v>134</v>
      </c>
      <c r="E217" s="162" t="s">
        <v>312</v>
      </c>
      <c r="F217" s="163" t="s">
        <v>313</v>
      </c>
      <c r="G217" s="164" t="s">
        <v>149</v>
      </c>
      <c r="H217" s="165" t="n">
        <v>107.11</v>
      </c>
      <c r="I217" s="166"/>
      <c r="J217" s="167" t="n">
        <f aca="false">ROUND(I217*H217,2)</f>
        <v>0</v>
      </c>
      <c r="K217" s="163" t="s">
        <v>145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0.009</v>
      </c>
      <c r="T217" s="171" t="n">
        <f aca="false">S217*H217</f>
        <v>0.96399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138</v>
      </c>
      <c r="AT217" s="172" t="s">
        <v>134</v>
      </c>
      <c r="AU217" s="172" t="s">
        <v>81</v>
      </c>
      <c r="AY217" s="3" t="s">
        <v>132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138</v>
      </c>
      <c r="BM217" s="172" t="s">
        <v>314</v>
      </c>
    </row>
    <row r="218" s="174" customFormat="true" ht="19.25" hidden="false" customHeight="false" outlineLevel="0" collapsed="false">
      <c r="B218" s="175"/>
      <c r="D218" s="176" t="s">
        <v>151</v>
      </c>
      <c r="E218" s="177"/>
      <c r="F218" s="178" t="s">
        <v>205</v>
      </c>
      <c r="H218" s="179" t="n">
        <v>66.512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151</v>
      </c>
      <c r="AU218" s="177" t="s">
        <v>81</v>
      </c>
      <c r="AV218" s="174" t="s">
        <v>81</v>
      </c>
      <c r="AW218" s="174" t="s">
        <v>31</v>
      </c>
      <c r="AX218" s="174" t="s">
        <v>74</v>
      </c>
      <c r="AY218" s="177" t="s">
        <v>132</v>
      </c>
    </row>
    <row r="219" s="174" customFormat="true" ht="12.8" hidden="false" customHeight="false" outlineLevel="0" collapsed="false">
      <c r="B219" s="175"/>
      <c r="D219" s="176" t="s">
        <v>151</v>
      </c>
      <c r="E219" s="177"/>
      <c r="F219" s="178" t="s">
        <v>206</v>
      </c>
      <c r="H219" s="179" t="n">
        <v>-3.681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151</v>
      </c>
      <c r="AU219" s="177" t="s">
        <v>81</v>
      </c>
      <c r="AV219" s="174" t="s">
        <v>81</v>
      </c>
      <c r="AW219" s="174" t="s">
        <v>31</v>
      </c>
      <c r="AX219" s="174" t="s">
        <v>74</v>
      </c>
      <c r="AY219" s="177" t="s">
        <v>132</v>
      </c>
    </row>
    <row r="220" s="174" customFormat="true" ht="19.25" hidden="false" customHeight="false" outlineLevel="0" collapsed="false">
      <c r="B220" s="175"/>
      <c r="D220" s="176" t="s">
        <v>151</v>
      </c>
      <c r="E220" s="177"/>
      <c r="F220" s="178" t="s">
        <v>207</v>
      </c>
      <c r="H220" s="179" t="n">
        <v>79.534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151</v>
      </c>
      <c r="AU220" s="177" t="s">
        <v>81</v>
      </c>
      <c r="AV220" s="174" t="s">
        <v>81</v>
      </c>
      <c r="AW220" s="174" t="s">
        <v>31</v>
      </c>
      <c r="AX220" s="174" t="s">
        <v>74</v>
      </c>
      <c r="AY220" s="177" t="s">
        <v>132</v>
      </c>
    </row>
    <row r="221" s="174" customFormat="true" ht="12.8" hidden="false" customHeight="false" outlineLevel="0" collapsed="false">
      <c r="B221" s="175"/>
      <c r="D221" s="176" t="s">
        <v>151</v>
      </c>
      <c r="E221" s="177"/>
      <c r="F221" s="178" t="s">
        <v>208</v>
      </c>
      <c r="H221" s="179" t="n">
        <v>-35.255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151</v>
      </c>
      <c r="AU221" s="177" t="s">
        <v>81</v>
      </c>
      <c r="AV221" s="174" t="s">
        <v>81</v>
      </c>
      <c r="AW221" s="174" t="s">
        <v>31</v>
      </c>
      <c r="AX221" s="174" t="s">
        <v>74</v>
      </c>
      <c r="AY221" s="177" t="s">
        <v>132</v>
      </c>
    </row>
    <row r="222" s="184" customFormat="true" ht="12.8" hidden="false" customHeight="false" outlineLevel="0" collapsed="false">
      <c r="B222" s="185"/>
      <c r="D222" s="176" t="s">
        <v>151</v>
      </c>
      <c r="E222" s="186"/>
      <c r="F222" s="187" t="s">
        <v>169</v>
      </c>
      <c r="H222" s="188" t="n">
        <v>107.11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151</v>
      </c>
      <c r="AU222" s="186" t="s">
        <v>81</v>
      </c>
      <c r="AV222" s="184" t="s">
        <v>138</v>
      </c>
      <c r="AW222" s="184" t="s">
        <v>31</v>
      </c>
      <c r="AX222" s="184" t="s">
        <v>79</v>
      </c>
      <c r="AY222" s="186" t="s">
        <v>132</v>
      </c>
    </row>
    <row r="223" s="27" customFormat="true" ht="37.8" hidden="false" customHeight="true" outlineLevel="0" collapsed="false">
      <c r="A223" s="22"/>
      <c r="B223" s="160"/>
      <c r="C223" s="161" t="s">
        <v>315</v>
      </c>
      <c r="D223" s="161" t="s">
        <v>134</v>
      </c>
      <c r="E223" s="162" t="s">
        <v>316</v>
      </c>
      <c r="F223" s="193" t="s">
        <v>317</v>
      </c>
      <c r="G223" s="164" t="s">
        <v>149</v>
      </c>
      <c r="H223" s="165" t="n">
        <v>41.94</v>
      </c>
      <c r="I223" s="166"/>
      <c r="J223" s="167" t="n">
        <f aca="false">ROUND(I223*H223,2)</f>
        <v>0</v>
      </c>
      <c r="K223" s="163" t="s">
        <v>145</v>
      </c>
      <c r="L223" s="23"/>
      <c r="M223" s="168"/>
      <c r="N223" s="169" t="s">
        <v>39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0.046</v>
      </c>
      <c r="T223" s="171" t="n">
        <f aca="false">S223*H223</f>
        <v>1.92924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138</v>
      </c>
      <c r="AT223" s="172" t="s">
        <v>134</v>
      </c>
      <c r="AU223" s="172" t="s">
        <v>81</v>
      </c>
      <c r="AY223" s="3" t="s">
        <v>132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79</v>
      </c>
      <c r="BK223" s="173" t="n">
        <f aca="false">ROUND(I223*H223,2)</f>
        <v>0</v>
      </c>
      <c r="BL223" s="3" t="s">
        <v>138</v>
      </c>
      <c r="BM223" s="172" t="s">
        <v>318</v>
      </c>
    </row>
    <row r="224" s="174" customFormat="true" ht="19.25" hidden="false" customHeight="false" outlineLevel="0" collapsed="false">
      <c r="B224" s="175"/>
      <c r="D224" s="176" t="s">
        <v>151</v>
      </c>
      <c r="E224" s="177"/>
      <c r="F224" s="178" t="s">
        <v>319</v>
      </c>
      <c r="H224" s="179" t="n">
        <v>35.055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151</v>
      </c>
      <c r="AU224" s="177" t="s">
        <v>81</v>
      </c>
      <c r="AV224" s="174" t="s">
        <v>81</v>
      </c>
      <c r="AW224" s="174" t="s">
        <v>31</v>
      </c>
      <c r="AX224" s="174" t="s">
        <v>74</v>
      </c>
      <c r="AY224" s="177" t="s">
        <v>132</v>
      </c>
    </row>
    <row r="225" s="174" customFormat="true" ht="12.8" hidden="false" customHeight="false" outlineLevel="0" collapsed="false">
      <c r="B225" s="175"/>
      <c r="D225" s="176" t="s">
        <v>151</v>
      </c>
      <c r="E225" s="177"/>
      <c r="F225" s="178" t="s">
        <v>320</v>
      </c>
      <c r="H225" s="179" t="n">
        <v>6.885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151</v>
      </c>
      <c r="AU225" s="177" t="s">
        <v>81</v>
      </c>
      <c r="AV225" s="174" t="s">
        <v>81</v>
      </c>
      <c r="AW225" s="174" t="s">
        <v>31</v>
      </c>
      <c r="AX225" s="174" t="s">
        <v>74</v>
      </c>
      <c r="AY225" s="177" t="s">
        <v>132</v>
      </c>
    </row>
    <row r="226" s="204" customFormat="true" ht="12.8" hidden="false" customHeight="false" outlineLevel="0" collapsed="false">
      <c r="B226" s="205"/>
      <c r="D226" s="176" t="s">
        <v>151</v>
      </c>
      <c r="E226" s="206"/>
      <c r="F226" s="207" t="s">
        <v>321</v>
      </c>
      <c r="H226" s="208" t="n">
        <v>41.94</v>
      </c>
      <c r="I226" s="209"/>
      <c r="L226" s="205"/>
      <c r="M226" s="210"/>
      <c r="N226" s="211"/>
      <c r="O226" s="211"/>
      <c r="P226" s="211"/>
      <c r="Q226" s="211"/>
      <c r="R226" s="211"/>
      <c r="S226" s="211"/>
      <c r="T226" s="212"/>
      <c r="AT226" s="206" t="s">
        <v>151</v>
      </c>
      <c r="AU226" s="206" t="s">
        <v>81</v>
      </c>
      <c r="AV226" s="204" t="s">
        <v>140</v>
      </c>
      <c r="AW226" s="204" t="s">
        <v>31</v>
      </c>
      <c r="AX226" s="204" t="s">
        <v>74</v>
      </c>
      <c r="AY226" s="206" t="s">
        <v>132</v>
      </c>
    </row>
    <row r="227" s="184" customFormat="true" ht="12.8" hidden="false" customHeight="false" outlineLevel="0" collapsed="false">
      <c r="B227" s="185"/>
      <c r="D227" s="176" t="s">
        <v>151</v>
      </c>
      <c r="E227" s="186"/>
      <c r="F227" s="187" t="s">
        <v>169</v>
      </c>
      <c r="H227" s="188" t="n">
        <v>41.94</v>
      </c>
      <c r="I227" s="189"/>
      <c r="L227" s="185"/>
      <c r="M227" s="190"/>
      <c r="N227" s="191"/>
      <c r="O227" s="191"/>
      <c r="P227" s="191"/>
      <c r="Q227" s="191"/>
      <c r="R227" s="191"/>
      <c r="S227" s="191"/>
      <c r="T227" s="192"/>
      <c r="AT227" s="186" t="s">
        <v>151</v>
      </c>
      <c r="AU227" s="186" t="s">
        <v>81</v>
      </c>
      <c r="AV227" s="184" t="s">
        <v>138</v>
      </c>
      <c r="AW227" s="184" t="s">
        <v>31</v>
      </c>
      <c r="AX227" s="184" t="s">
        <v>79</v>
      </c>
      <c r="AY227" s="186" t="s">
        <v>132</v>
      </c>
    </row>
    <row r="228" s="146" customFormat="true" ht="22.8" hidden="false" customHeight="true" outlineLevel="0" collapsed="false">
      <c r="B228" s="147"/>
      <c r="D228" s="148" t="s">
        <v>73</v>
      </c>
      <c r="E228" s="158" t="s">
        <v>322</v>
      </c>
      <c r="F228" s="148" t="s">
        <v>323</v>
      </c>
      <c r="I228" s="150"/>
      <c r="J228" s="159" t="n">
        <f aca="false">BK228</f>
        <v>0</v>
      </c>
      <c r="L228" s="147"/>
      <c r="M228" s="152"/>
      <c r="N228" s="153"/>
      <c r="O228" s="153"/>
      <c r="P228" s="154" t="n">
        <f aca="false">SUM(P229:P233)</f>
        <v>0</v>
      </c>
      <c r="Q228" s="153"/>
      <c r="R228" s="154" t="n">
        <f aca="false">SUM(R229:R233)</f>
        <v>0</v>
      </c>
      <c r="S228" s="153"/>
      <c r="T228" s="155" t="n">
        <f aca="false">SUM(T229:T233)</f>
        <v>0</v>
      </c>
      <c r="AR228" s="148" t="s">
        <v>79</v>
      </c>
      <c r="AT228" s="156" t="s">
        <v>73</v>
      </c>
      <c r="AU228" s="156" t="s">
        <v>79</v>
      </c>
      <c r="AY228" s="148" t="s">
        <v>132</v>
      </c>
      <c r="BK228" s="157" t="n">
        <f aca="false">SUM(BK229:BK233)</f>
        <v>0</v>
      </c>
    </row>
    <row r="229" s="27" customFormat="true" ht="24.15" hidden="false" customHeight="true" outlineLevel="0" collapsed="false">
      <c r="A229" s="22"/>
      <c r="B229" s="160"/>
      <c r="C229" s="161" t="s">
        <v>324</v>
      </c>
      <c r="D229" s="161" t="s">
        <v>134</v>
      </c>
      <c r="E229" s="162" t="s">
        <v>325</v>
      </c>
      <c r="F229" s="163" t="s">
        <v>326</v>
      </c>
      <c r="G229" s="164" t="s">
        <v>327</v>
      </c>
      <c r="H229" s="165" t="n">
        <v>6.343</v>
      </c>
      <c r="I229" s="166"/>
      <c r="J229" s="167" t="n">
        <f aca="false">ROUND(I229*H229,2)</f>
        <v>0</v>
      </c>
      <c r="K229" s="163" t="s">
        <v>145</v>
      </c>
      <c r="L229" s="23"/>
      <c r="M229" s="168"/>
      <c r="N229" s="169" t="s">
        <v>39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138</v>
      </c>
      <c r="AT229" s="172" t="s">
        <v>134</v>
      </c>
      <c r="AU229" s="172" t="s">
        <v>81</v>
      </c>
      <c r="AY229" s="3" t="s">
        <v>132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138</v>
      </c>
      <c r="BM229" s="172" t="s">
        <v>328</v>
      </c>
    </row>
    <row r="230" s="27" customFormat="true" ht="24.15" hidden="false" customHeight="true" outlineLevel="0" collapsed="false">
      <c r="A230" s="22"/>
      <c r="B230" s="160"/>
      <c r="C230" s="161" t="s">
        <v>329</v>
      </c>
      <c r="D230" s="161" t="s">
        <v>134</v>
      </c>
      <c r="E230" s="162" t="s">
        <v>330</v>
      </c>
      <c r="F230" s="163" t="s">
        <v>331</v>
      </c>
      <c r="G230" s="164" t="s">
        <v>327</v>
      </c>
      <c r="H230" s="165" t="n">
        <v>6.343</v>
      </c>
      <c r="I230" s="166"/>
      <c r="J230" s="167" t="n">
        <f aca="false">ROUND(I230*H230,2)</f>
        <v>0</v>
      </c>
      <c r="K230" s="163" t="s">
        <v>145</v>
      </c>
      <c r="L230" s="23"/>
      <c r="M230" s="168"/>
      <c r="N230" s="169" t="s">
        <v>39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138</v>
      </c>
      <c r="AT230" s="172" t="s">
        <v>134</v>
      </c>
      <c r="AU230" s="172" t="s">
        <v>81</v>
      </c>
      <c r="AY230" s="3" t="s">
        <v>132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138</v>
      </c>
      <c r="BM230" s="172" t="s">
        <v>332</v>
      </c>
    </row>
    <row r="231" s="27" customFormat="true" ht="24.15" hidden="false" customHeight="true" outlineLevel="0" collapsed="false">
      <c r="A231" s="22"/>
      <c r="B231" s="160"/>
      <c r="C231" s="161" t="s">
        <v>333</v>
      </c>
      <c r="D231" s="161" t="s">
        <v>134</v>
      </c>
      <c r="E231" s="162" t="s">
        <v>334</v>
      </c>
      <c r="F231" s="163" t="s">
        <v>335</v>
      </c>
      <c r="G231" s="164" t="s">
        <v>327</v>
      </c>
      <c r="H231" s="165" t="n">
        <v>88.802</v>
      </c>
      <c r="I231" s="166"/>
      <c r="J231" s="167" t="n">
        <f aca="false">ROUND(I231*H231,2)</f>
        <v>0</v>
      </c>
      <c r="K231" s="163" t="s">
        <v>145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138</v>
      </c>
      <c r="AT231" s="172" t="s">
        <v>134</v>
      </c>
      <c r="AU231" s="172" t="s">
        <v>81</v>
      </c>
      <c r="AY231" s="3" t="s">
        <v>132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138</v>
      </c>
      <c r="BM231" s="172" t="s">
        <v>336</v>
      </c>
    </row>
    <row r="232" s="174" customFormat="true" ht="12.8" hidden="false" customHeight="false" outlineLevel="0" collapsed="false">
      <c r="B232" s="175"/>
      <c r="D232" s="176" t="s">
        <v>151</v>
      </c>
      <c r="F232" s="178" t="s">
        <v>337</v>
      </c>
      <c r="H232" s="179" t="n">
        <v>88.802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151</v>
      </c>
      <c r="AU232" s="177" t="s">
        <v>81</v>
      </c>
      <c r="AV232" s="174" t="s">
        <v>81</v>
      </c>
      <c r="AW232" s="174" t="s">
        <v>2</v>
      </c>
      <c r="AX232" s="174" t="s">
        <v>79</v>
      </c>
      <c r="AY232" s="177" t="s">
        <v>132</v>
      </c>
    </row>
    <row r="233" s="27" customFormat="true" ht="33" hidden="false" customHeight="true" outlineLevel="0" collapsed="false">
      <c r="A233" s="22"/>
      <c r="B233" s="160"/>
      <c r="C233" s="161" t="s">
        <v>338</v>
      </c>
      <c r="D233" s="161" t="s">
        <v>134</v>
      </c>
      <c r="E233" s="162" t="s">
        <v>339</v>
      </c>
      <c r="F233" s="163" t="s">
        <v>340</v>
      </c>
      <c r="G233" s="164" t="s">
        <v>327</v>
      </c>
      <c r="H233" s="165" t="n">
        <v>6.341</v>
      </c>
      <c r="I233" s="166"/>
      <c r="J233" s="167" t="n">
        <f aca="false">ROUND(I233*H233,2)</f>
        <v>0</v>
      </c>
      <c r="K233" s="163" t="s">
        <v>145</v>
      </c>
      <c r="L233" s="23"/>
      <c r="M233" s="168"/>
      <c r="N233" s="169" t="s">
        <v>39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138</v>
      </c>
      <c r="AT233" s="172" t="s">
        <v>134</v>
      </c>
      <c r="AU233" s="172" t="s">
        <v>81</v>
      </c>
      <c r="AY233" s="3" t="s">
        <v>132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79</v>
      </c>
      <c r="BK233" s="173" t="n">
        <f aca="false">ROUND(I233*H233,2)</f>
        <v>0</v>
      </c>
      <c r="BL233" s="3" t="s">
        <v>138</v>
      </c>
      <c r="BM233" s="172" t="s">
        <v>341</v>
      </c>
    </row>
    <row r="234" s="146" customFormat="true" ht="22.8" hidden="false" customHeight="true" outlineLevel="0" collapsed="false">
      <c r="B234" s="147"/>
      <c r="D234" s="148" t="s">
        <v>73</v>
      </c>
      <c r="E234" s="158" t="s">
        <v>342</v>
      </c>
      <c r="F234" s="158" t="s">
        <v>343</v>
      </c>
      <c r="I234" s="150"/>
      <c r="J234" s="159" t="n">
        <f aca="false">BK234</f>
        <v>0</v>
      </c>
      <c r="L234" s="147"/>
      <c r="M234" s="152"/>
      <c r="N234" s="153"/>
      <c r="O234" s="153"/>
      <c r="P234" s="154" t="n">
        <f aca="false">P235</f>
        <v>0</v>
      </c>
      <c r="Q234" s="153"/>
      <c r="R234" s="154" t="n">
        <f aca="false">R235</f>
        <v>0</v>
      </c>
      <c r="S234" s="153"/>
      <c r="T234" s="155" t="n">
        <f aca="false">T235</f>
        <v>0</v>
      </c>
      <c r="AR234" s="148" t="s">
        <v>79</v>
      </c>
      <c r="AT234" s="156" t="s">
        <v>73</v>
      </c>
      <c r="AU234" s="156" t="s">
        <v>79</v>
      </c>
      <c r="AY234" s="148" t="s">
        <v>132</v>
      </c>
      <c r="BK234" s="157" t="n">
        <f aca="false">BK235</f>
        <v>0</v>
      </c>
    </row>
    <row r="235" s="27" customFormat="true" ht="21.75" hidden="false" customHeight="true" outlineLevel="0" collapsed="false">
      <c r="A235" s="22"/>
      <c r="B235" s="160"/>
      <c r="C235" s="161" t="s">
        <v>344</v>
      </c>
      <c r="D235" s="161" t="s">
        <v>134</v>
      </c>
      <c r="E235" s="162" t="s">
        <v>345</v>
      </c>
      <c r="F235" s="163" t="s">
        <v>346</v>
      </c>
      <c r="G235" s="164" t="s">
        <v>327</v>
      </c>
      <c r="H235" s="165" t="n">
        <v>5.439</v>
      </c>
      <c r="I235" s="166"/>
      <c r="J235" s="167" t="n">
        <f aca="false">ROUND(I235*H235,2)</f>
        <v>0</v>
      </c>
      <c r="K235" s="163" t="s">
        <v>145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138</v>
      </c>
      <c r="AT235" s="172" t="s">
        <v>134</v>
      </c>
      <c r="AU235" s="172" t="s">
        <v>81</v>
      </c>
      <c r="AY235" s="3" t="s">
        <v>132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138</v>
      </c>
      <c r="BM235" s="172" t="s">
        <v>347</v>
      </c>
    </row>
    <row r="236" s="146" customFormat="true" ht="25.9" hidden="false" customHeight="true" outlineLevel="0" collapsed="false">
      <c r="B236" s="147"/>
      <c r="D236" s="148" t="s">
        <v>73</v>
      </c>
      <c r="E236" s="149" t="s">
        <v>348</v>
      </c>
      <c r="F236" s="149" t="s">
        <v>349</v>
      </c>
      <c r="I236" s="150"/>
      <c r="J236" s="151" t="n">
        <f aca="false">BK236</f>
        <v>0</v>
      </c>
      <c r="L236" s="147"/>
      <c r="M236" s="152"/>
      <c r="N236" s="153"/>
      <c r="O236" s="153"/>
      <c r="P236" s="154" t="n">
        <f aca="false">P237+P249+P267+P276+P279+P283+P291+P341+P348+P362+P365+P368+P383+P387+P400+P412</f>
        <v>0</v>
      </c>
      <c r="Q236" s="153"/>
      <c r="R236" s="154" t="n">
        <f aca="false">R237+R249+R267+R276+R279+R283+R291+R341+R348+R362+R365+R368+R383+R387+R400+R412</f>
        <v>3.66441947</v>
      </c>
      <c r="S236" s="153"/>
      <c r="T236" s="155" t="n">
        <f aca="false">T237+T249+T267+T276+T279+T283+T291+T341+T348+T362+T365+T368+T383+T387+T400+T412</f>
        <v>0.73262526</v>
      </c>
      <c r="AR236" s="148" t="s">
        <v>81</v>
      </c>
      <c r="AT236" s="156" t="s">
        <v>73</v>
      </c>
      <c r="AU236" s="156" t="s">
        <v>74</v>
      </c>
      <c r="AY236" s="148" t="s">
        <v>132</v>
      </c>
      <c r="BK236" s="157" t="n">
        <f aca="false">BK237+BK249+BK267+BK276+BK279+BK283+BK291+BK341+BK348+BK362+BK365+BK368+BK383+BK387+BK400+BK412</f>
        <v>0</v>
      </c>
    </row>
    <row r="237" s="146" customFormat="true" ht="22.8" hidden="false" customHeight="true" outlineLevel="0" collapsed="false">
      <c r="B237" s="147"/>
      <c r="D237" s="148" t="s">
        <v>73</v>
      </c>
      <c r="E237" s="158" t="s">
        <v>350</v>
      </c>
      <c r="F237" s="158" t="s">
        <v>351</v>
      </c>
      <c r="I237" s="150"/>
      <c r="J237" s="159" t="n">
        <f aca="false">BK237</f>
        <v>0</v>
      </c>
      <c r="L237" s="147"/>
      <c r="M237" s="152"/>
      <c r="N237" s="153"/>
      <c r="O237" s="153"/>
      <c r="P237" s="154" t="n">
        <f aca="false">SUM(P238:P248)</f>
        <v>0</v>
      </c>
      <c r="Q237" s="153"/>
      <c r="R237" s="154" t="n">
        <f aca="false">SUM(R238:R248)</f>
        <v>0.01956</v>
      </c>
      <c r="S237" s="153"/>
      <c r="T237" s="155" t="n">
        <f aca="false">SUM(T238:T248)</f>
        <v>0</v>
      </c>
      <c r="AR237" s="148" t="s">
        <v>81</v>
      </c>
      <c r="AT237" s="156" t="s">
        <v>73</v>
      </c>
      <c r="AU237" s="156" t="s">
        <v>79</v>
      </c>
      <c r="AY237" s="148" t="s">
        <v>132</v>
      </c>
      <c r="BK237" s="157" t="n">
        <f aca="false">SUM(BK238:BK248)</f>
        <v>0</v>
      </c>
    </row>
    <row r="238" s="27" customFormat="true" ht="16.5" hidden="false" customHeight="true" outlineLevel="0" collapsed="false">
      <c r="A238" s="22"/>
      <c r="B238" s="160"/>
      <c r="C238" s="161" t="s">
        <v>352</v>
      </c>
      <c r="D238" s="161" t="s">
        <v>134</v>
      </c>
      <c r="E238" s="162" t="s">
        <v>353</v>
      </c>
      <c r="F238" s="163" t="s">
        <v>354</v>
      </c>
      <c r="G238" s="164" t="s">
        <v>255</v>
      </c>
      <c r="H238" s="165" t="n">
        <v>4</v>
      </c>
      <c r="I238" s="166"/>
      <c r="J238" s="167" t="n">
        <f aca="false">ROUND(I238*H238,2)</f>
        <v>0</v>
      </c>
      <c r="K238" s="163" t="s">
        <v>145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0.00041</v>
      </c>
      <c r="R238" s="170" t="n">
        <f aca="false">Q238*H238</f>
        <v>0.00164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215</v>
      </c>
      <c r="AT238" s="172" t="s">
        <v>134</v>
      </c>
      <c r="AU238" s="172" t="s">
        <v>81</v>
      </c>
      <c r="AY238" s="3" t="s">
        <v>132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215</v>
      </c>
      <c r="BM238" s="172" t="s">
        <v>355</v>
      </c>
    </row>
    <row r="239" s="27" customFormat="true" ht="16.5" hidden="false" customHeight="true" outlineLevel="0" collapsed="false">
      <c r="A239" s="22"/>
      <c r="B239" s="160"/>
      <c r="C239" s="161" t="s">
        <v>356</v>
      </c>
      <c r="D239" s="161" t="s">
        <v>134</v>
      </c>
      <c r="E239" s="162" t="s">
        <v>357</v>
      </c>
      <c r="F239" s="163" t="s">
        <v>358</v>
      </c>
      <c r="G239" s="164" t="s">
        <v>255</v>
      </c>
      <c r="H239" s="165" t="n">
        <v>8</v>
      </c>
      <c r="I239" s="166"/>
      <c r="J239" s="167" t="n">
        <f aca="false">ROUND(I239*H239,2)</f>
        <v>0</v>
      </c>
      <c r="K239" s="163" t="s">
        <v>145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0.00224</v>
      </c>
      <c r="R239" s="170" t="n">
        <f aca="false">Q239*H239</f>
        <v>0.01792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215</v>
      </c>
      <c r="AT239" s="172" t="s">
        <v>134</v>
      </c>
      <c r="AU239" s="172" t="s">
        <v>81</v>
      </c>
      <c r="AY239" s="3" t="s">
        <v>132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215</v>
      </c>
      <c r="BM239" s="172" t="s">
        <v>359</v>
      </c>
    </row>
    <row r="240" s="27" customFormat="true" ht="16.5" hidden="false" customHeight="true" outlineLevel="0" collapsed="false">
      <c r="A240" s="22"/>
      <c r="B240" s="160"/>
      <c r="C240" s="161" t="s">
        <v>360</v>
      </c>
      <c r="D240" s="161" t="s">
        <v>134</v>
      </c>
      <c r="E240" s="162" t="s">
        <v>361</v>
      </c>
      <c r="F240" s="163" t="s">
        <v>362</v>
      </c>
      <c r="G240" s="164" t="s">
        <v>144</v>
      </c>
      <c r="H240" s="165" t="n">
        <v>2</v>
      </c>
      <c r="I240" s="166"/>
      <c r="J240" s="167" t="n">
        <f aca="false">ROUND(I240*H240,2)</f>
        <v>0</v>
      </c>
      <c r="K240" s="163" t="s">
        <v>145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215</v>
      </c>
      <c r="AT240" s="172" t="s">
        <v>134</v>
      </c>
      <c r="AU240" s="172" t="s">
        <v>81</v>
      </c>
      <c r="AY240" s="3" t="s">
        <v>132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215</v>
      </c>
      <c r="BM240" s="172" t="s">
        <v>363</v>
      </c>
    </row>
    <row r="241" s="174" customFormat="true" ht="12.8" hidden="false" customHeight="false" outlineLevel="0" collapsed="false">
      <c r="B241" s="175"/>
      <c r="D241" s="176" t="s">
        <v>151</v>
      </c>
      <c r="E241" s="177"/>
      <c r="F241" s="178" t="s">
        <v>364</v>
      </c>
      <c r="H241" s="179" t="n">
        <v>1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151</v>
      </c>
      <c r="AU241" s="177" t="s">
        <v>81</v>
      </c>
      <c r="AV241" s="174" t="s">
        <v>81</v>
      </c>
      <c r="AW241" s="174" t="s">
        <v>31</v>
      </c>
      <c r="AX241" s="174" t="s">
        <v>74</v>
      </c>
      <c r="AY241" s="177" t="s">
        <v>132</v>
      </c>
    </row>
    <row r="242" s="174" customFormat="true" ht="12.8" hidden="false" customHeight="false" outlineLevel="0" collapsed="false">
      <c r="B242" s="175"/>
      <c r="D242" s="176" t="s">
        <v>151</v>
      </c>
      <c r="E242" s="177"/>
      <c r="F242" s="178" t="s">
        <v>365</v>
      </c>
      <c r="H242" s="179" t="n">
        <v>1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151</v>
      </c>
      <c r="AU242" s="177" t="s">
        <v>81</v>
      </c>
      <c r="AV242" s="174" t="s">
        <v>81</v>
      </c>
      <c r="AW242" s="174" t="s">
        <v>31</v>
      </c>
      <c r="AX242" s="174" t="s">
        <v>74</v>
      </c>
      <c r="AY242" s="177" t="s">
        <v>132</v>
      </c>
    </row>
    <row r="243" s="184" customFormat="true" ht="12.8" hidden="false" customHeight="false" outlineLevel="0" collapsed="false">
      <c r="B243" s="185"/>
      <c r="D243" s="176" t="s">
        <v>151</v>
      </c>
      <c r="E243" s="186"/>
      <c r="F243" s="187" t="s">
        <v>169</v>
      </c>
      <c r="H243" s="188" t="n">
        <v>2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151</v>
      </c>
      <c r="AU243" s="186" t="s">
        <v>81</v>
      </c>
      <c r="AV243" s="184" t="s">
        <v>138</v>
      </c>
      <c r="AW243" s="184" t="s">
        <v>31</v>
      </c>
      <c r="AX243" s="184" t="s">
        <v>79</v>
      </c>
      <c r="AY243" s="186" t="s">
        <v>132</v>
      </c>
    </row>
    <row r="244" s="27" customFormat="true" ht="21.75" hidden="false" customHeight="true" outlineLevel="0" collapsed="false">
      <c r="A244" s="22"/>
      <c r="B244" s="160"/>
      <c r="C244" s="161" t="s">
        <v>366</v>
      </c>
      <c r="D244" s="161" t="s">
        <v>134</v>
      </c>
      <c r="E244" s="162" t="s">
        <v>367</v>
      </c>
      <c r="F244" s="163" t="s">
        <v>368</v>
      </c>
      <c r="G244" s="164" t="s">
        <v>144</v>
      </c>
      <c r="H244" s="165" t="n">
        <v>1</v>
      </c>
      <c r="I244" s="166"/>
      <c r="J244" s="167" t="n">
        <f aca="false">ROUND(I244*H244,2)</f>
        <v>0</v>
      </c>
      <c r="K244" s="163" t="s">
        <v>145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215</v>
      </c>
      <c r="AT244" s="172" t="s">
        <v>134</v>
      </c>
      <c r="AU244" s="172" t="s">
        <v>81</v>
      </c>
      <c r="AY244" s="3" t="s">
        <v>132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215</v>
      </c>
      <c r="BM244" s="172" t="s">
        <v>369</v>
      </c>
    </row>
    <row r="245" s="174" customFormat="true" ht="12.8" hidden="false" customHeight="false" outlineLevel="0" collapsed="false">
      <c r="B245" s="175"/>
      <c r="D245" s="176" t="s">
        <v>151</v>
      </c>
      <c r="E245" s="177"/>
      <c r="F245" s="178" t="s">
        <v>370</v>
      </c>
      <c r="H245" s="179" t="n">
        <v>1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151</v>
      </c>
      <c r="AU245" s="177" t="s">
        <v>81</v>
      </c>
      <c r="AV245" s="174" t="s">
        <v>81</v>
      </c>
      <c r="AW245" s="174" t="s">
        <v>31</v>
      </c>
      <c r="AX245" s="174" t="s">
        <v>74</v>
      </c>
      <c r="AY245" s="177" t="s">
        <v>132</v>
      </c>
    </row>
    <row r="246" s="184" customFormat="true" ht="12.8" hidden="false" customHeight="false" outlineLevel="0" collapsed="false">
      <c r="B246" s="185"/>
      <c r="D246" s="176" t="s">
        <v>151</v>
      </c>
      <c r="E246" s="186"/>
      <c r="F246" s="187" t="s">
        <v>169</v>
      </c>
      <c r="H246" s="188" t="n">
        <v>1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151</v>
      </c>
      <c r="AU246" s="186" t="s">
        <v>81</v>
      </c>
      <c r="AV246" s="184" t="s">
        <v>138</v>
      </c>
      <c r="AW246" s="184" t="s">
        <v>31</v>
      </c>
      <c r="AX246" s="184" t="s">
        <v>79</v>
      </c>
      <c r="AY246" s="186" t="s">
        <v>132</v>
      </c>
    </row>
    <row r="247" s="27" customFormat="true" ht="21.75" hidden="false" customHeight="true" outlineLevel="0" collapsed="false">
      <c r="A247" s="22"/>
      <c r="B247" s="160"/>
      <c r="C247" s="161" t="s">
        <v>371</v>
      </c>
      <c r="D247" s="161" t="s">
        <v>134</v>
      </c>
      <c r="E247" s="162" t="s">
        <v>372</v>
      </c>
      <c r="F247" s="163" t="s">
        <v>373</v>
      </c>
      <c r="G247" s="164" t="s">
        <v>255</v>
      </c>
      <c r="H247" s="165" t="n">
        <v>12</v>
      </c>
      <c r="I247" s="166"/>
      <c r="J247" s="167" t="n">
        <f aca="false">ROUND(I247*H247,2)</f>
        <v>0</v>
      </c>
      <c r="K247" s="163" t="s">
        <v>145</v>
      </c>
      <c r="L247" s="23"/>
      <c r="M247" s="168"/>
      <c r="N247" s="169" t="s">
        <v>39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215</v>
      </c>
      <c r="AT247" s="172" t="s">
        <v>134</v>
      </c>
      <c r="AU247" s="172" t="s">
        <v>81</v>
      </c>
      <c r="AY247" s="3" t="s">
        <v>132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215</v>
      </c>
      <c r="BM247" s="172" t="s">
        <v>374</v>
      </c>
    </row>
    <row r="248" s="27" customFormat="true" ht="24.15" hidden="false" customHeight="true" outlineLevel="0" collapsed="false">
      <c r="A248" s="22"/>
      <c r="B248" s="160"/>
      <c r="C248" s="161" t="s">
        <v>375</v>
      </c>
      <c r="D248" s="161" t="s">
        <v>134</v>
      </c>
      <c r="E248" s="162" t="s">
        <v>376</v>
      </c>
      <c r="F248" s="163" t="s">
        <v>377</v>
      </c>
      <c r="G248" s="164" t="s">
        <v>378</v>
      </c>
      <c r="H248" s="213"/>
      <c r="I248" s="166"/>
      <c r="J248" s="167" t="n">
        <f aca="false">ROUND(I248*H248,2)</f>
        <v>0</v>
      </c>
      <c r="K248" s="163" t="s">
        <v>145</v>
      </c>
      <c r="L248" s="23"/>
      <c r="M248" s="168"/>
      <c r="N248" s="169" t="s">
        <v>39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215</v>
      </c>
      <c r="AT248" s="172" t="s">
        <v>134</v>
      </c>
      <c r="AU248" s="172" t="s">
        <v>81</v>
      </c>
      <c r="AY248" s="3" t="s">
        <v>132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79</v>
      </c>
      <c r="BK248" s="173" t="n">
        <f aca="false">ROUND(I248*H248,2)</f>
        <v>0</v>
      </c>
      <c r="BL248" s="3" t="s">
        <v>215</v>
      </c>
      <c r="BM248" s="172" t="s">
        <v>379</v>
      </c>
    </row>
    <row r="249" s="146" customFormat="true" ht="22.8" hidden="false" customHeight="true" outlineLevel="0" collapsed="false">
      <c r="B249" s="147"/>
      <c r="D249" s="148" t="s">
        <v>73</v>
      </c>
      <c r="E249" s="158" t="s">
        <v>380</v>
      </c>
      <c r="F249" s="158" t="s">
        <v>381</v>
      </c>
      <c r="I249" s="150"/>
      <c r="J249" s="159" t="n">
        <f aca="false">BK249</f>
        <v>0</v>
      </c>
      <c r="L249" s="147"/>
      <c r="M249" s="152"/>
      <c r="N249" s="153"/>
      <c r="O249" s="153"/>
      <c r="P249" s="154" t="n">
        <f aca="false">SUM(P250:P266)</f>
        <v>0</v>
      </c>
      <c r="Q249" s="153"/>
      <c r="R249" s="154" t="n">
        <f aca="false">SUM(R250:R266)</f>
        <v>0.03929</v>
      </c>
      <c r="S249" s="153"/>
      <c r="T249" s="155" t="n">
        <f aca="false">SUM(T250:T266)</f>
        <v>0</v>
      </c>
      <c r="AR249" s="148" t="s">
        <v>81</v>
      </c>
      <c r="AT249" s="156" t="s">
        <v>73</v>
      </c>
      <c r="AU249" s="156" t="s">
        <v>79</v>
      </c>
      <c r="AY249" s="148" t="s">
        <v>132</v>
      </c>
      <c r="BK249" s="157" t="n">
        <f aca="false">SUM(BK250:BK266)</f>
        <v>0</v>
      </c>
    </row>
    <row r="250" s="27" customFormat="true" ht="24.15" hidden="false" customHeight="true" outlineLevel="0" collapsed="false">
      <c r="A250" s="22"/>
      <c r="B250" s="160"/>
      <c r="C250" s="161" t="s">
        <v>382</v>
      </c>
      <c r="D250" s="161" t="s">
        <v>134</v>
      </c>
      <c r="E250" s="162" t="s">
        <v>383</v>
      </c>
      <c r="F250" s="163" t="s">
        <v>384</v>
      </c>
      <c r="G250" s="164" t="s">
        <v>144</v>
      </c>
      <c r="H250" s="165" t="n">
        <v>2</v>
      </c>
      <c r="I250" s="166"/>
      <c r="J250" s="167" t="n">
        <f aca="false">ROUND(I250*H250,2)</f>
        <v>0</v>
      </c>
      <c r="K250" s="163" t="s">
        <v>145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215</v>
      </c>
      <c r="AT250" s="172" t="s">
        <v>134</v>
      </c>
      <c r="AU250" s="172" t="s">
        <v>81</v>
      </c>
      <c r="AY250" s="3" t="s">
        <v>132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215</v>
      </c>
      <c r="BM250" s="172" t="s">
        <v>385</v>
      </c>
    </row>
    <row r="251" s="27" customFormat="true" ht="33" hidden="false" customHeight="true" outlineLevel="0" collapsed="false">
      <c r="A251" s="22"/>
      <c r="B251" s="160"/>
      <c r="C251" s="161" t="s">
        <v>386</v>
      </c>
      <c r="D251" s="161" t="s">
        <v>134</v>
      </c>
      <c r="E251" s="162" t="s">
        <v>387</v>
      </c>
      <c r="F251" s="163" t="s">
        <v>388</v>
      </c>
      <c r="G251" s="164" t="s">
        <v>144</v>
      </c>
      <c r="H251" s="165" t="n">
        <v>1</v>
      </c>
      <c r="I251" s="166"/>
      <c r="J251" s="167" t="n">
        <f aca="false">ROUND(I251*H251,2)</f>
        <v>0</v>
      </c>
      <c r="K251" s="163" t="s">
        <v>145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0.00186</v>
      </c>
      <c r="R251" s="170" t="n">
        <f aca="false">Q251*H251</f>
        <v>0.00186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215</v>
      </c>
      <c r="AT251" s="172" t="s">
        <v>134</v>
      </c>
      <c r="AU251" s="172" t="s">
        <v>81</v>
      </c>
      <c r="AY251" s="3" t="s">
        <v>132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215</v>
      </c>
      <c r="BM251" s="172" t="s">
        <v>389</v>
      </c>
    </row>
    <row r="252" s="27" customFormat="true" ht="24.15" hidden="false" customHeight="true" outlineLevel="0" collapsed="false">
      <c r="A252" s="22"/>
      <c r="B252" s="160"/>
      <c r="C252" s="161" t="s">
        <v>390</v>
      </c>
      <c r="D252" s="161" t="s">
        <v>134</v>
      </c>
      <c r="E252" s="162" t="s">
        <v>391</v>
      </c>
      <c r="F252" s="163" t="s">
        <v>392</v>
      </c>
      <c r="G252" s="164" t="s">
        <v>255</v>
      </c>
      <c r="H252" s="165" t="n">
        <v>12</v>
      </c>
      <c r="I252" s="166"/>
      <c r="J252" s="167" t="n">
        <f aca="false">ROUND(I252*H252,2)</f>
        <v>0</v>
      </c>
      <c r="K252" s="163" t="s">
        <v>145</v>
      </c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0.00084</v>
      </c>
      <c r="R252" s="170" t="n">
        <f aca="false">Q252*H252</f>
        <v>0.01008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215</v>
      </c>
      <c r="AT252" s="172" t="s">
        <v>134</v>
      </c>
      <c r="AU252" s="172" t="s">
        <v>81</v>
      </c>
      <c r="AY252" s="3" t="s">
        <v>132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215</v>
      </c>
      <c r="BM252" s="172" t="s">
        <v>393</v>
      </c>
    </row>
    <row r="253" s="27" customFormat="true" ht="24.15" hidden="false" customHeight="true" outlineLevel="0" collapsed="false">
      <c r="A253" s="22"/>
      <c r="B253" s="160"/>
      <c r="C253" s="161" t="s">
        <v>394</v>
      </c>
      <c r="D253" s="161" t="s">
        <v>134</v>
      </c>
      <c r="E253" s="162" t="s">
        <v>395</v>
      </c>
      <c r="F253" s="163" t="s">
        <v>396</v>
      </c>
      <c r="G253" s="164" t="s">
        <v>255</v>
      </c>
      <c r="H253" s="165" t="n">
        <v>20</v>
      </c>
      <c r="I253" s="166"/>
      <c r="J253" s="167" t="n">
        <f aca="false">ROUND(I253*H253,2)</f>
        <v>0</v>
      </c>
      <c r="K253" s="163" t="s">
        <v>145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0.00116</v>
      </c>
      <c r="R253" s="170" t="n">
        <f aca="false">Q253*H253</f>
        <v>0.0232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215</v>
      </c>
      <c r="AT253" s="172" t="s">
        <v>134</v>
      </c>
      <c r="AU253" s="172" t="s">
        <v>81</v>
      </c>
      <c r="AY253" s="3" t="s">
        <v>132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215</v>
      </c>
      <c r="BM253" s="172" t="s">
        <v>397</v>
      </c>
    </row>
    <row r="254" s="27" customFormat="true" ht="37.8" hidden="false" customHeight="true" outlineLevel="0" collapsed="false">
      <c r="A254" s="22"/>
      <c r="B254" s="160"/>
      <c r="C254" s="161" t="s">
        <v>398</v>
      </c>
      <c r="D254" s="161" t="s">
        <v>134</v>
      </c>
      <c r="E254" s="162" t="s">
        <v>399</v>
      </c>
      <c r="F254" s="163" t="s">
        <v>400</v>
      </c>
      <c r="G254" s="164" t="s">
        <v>255</v>
      </c>
      <c r="H254" s="165" t="n">
        <v>12</v>
      </c>
      <c r="I254" s="166"/>
      <c r="J254" s="167" t="n">
        <f aca="false">ROUND(I254*H254,2)</f>
        <v>0</v>
      </c>
      <c r="K254" s="163" t="s">
        <v>145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5E-005</v>
      </c>
      <c r="R254" s="170" t="n">
        <f aca="false">Q254*H254</f>
        <v>0.0006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215</v>
      </c>
      <c r="AT254" s="172" t="s">
        <v>134</v>
      </c>
      <c r="AU254" s="172" t="s">
        <v>81</v>
      </c>
      <c r="AY254" s="3" t="s">
        <v>132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215</v>
      </c>
      <c r="BM254" s="172" t="s">
        <v>401</v>
      </c>
    </row>
    <row r="255" s="27" customFormat="true" ht="37.8" hidden="false" customHeight="true" outlineLevel="0" collapsed="false">
      <c r="A255" s="22"/>
      <c r="B255" s="160"/>
      <c r="C255" s="161" t="s">
        <v>402</v>
      </c>
      <c r="D255" s="161" t="s">
        <v>134</v>
      </c>
      <c r="E255" s="162" t="s">
        <v>403</v>
      </c>
      <c r="F255" s="163" t="s">
        <v>404</v>
      </c>
      <c r="G255" s="164" t="s">
        <v>255</v>
      </c>
      <c r="H255" s="165" t="n">
        <v>20</v>
      </c>
      <c r="I255" s="166"/>
      <c r="J255" s="167" t="n">
        <f aca="false">ROUND(I255*H255,2)</f>
        <v>0</v>
      </c>
      <c r="K255" s="163" t="s">
        <v>145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7E-005</v>
      </c>
      <c r="R255" s="170" t="n">
        <f aca="false">Q255*H255</f>
        <v>0.0014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215</v>
      </c>
      <c r="AT255" s="172" t="s">
        <v>134</v>
      </c>
      <c r="AU255" s="172" t="s">
        <v>81</v>
      </c>
      <c r="AY255" s="3" t="s">
        <v>132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215</v>
      </c>
      <c r="BM255" s="172" t="s">
        <v>405</v>
      </c>
    </row>
    <row r="256" s="27" customFormat="true" ht="16.5" hidden="false" customHeight="true" outlineLevel="0" collapsed="false">
      <c r="A256" s="22"/>
      <c r="B256" s="160"/>
      <c r="C256" s="161" t="s">
        <v>406</v>
      </c>
      <c r="D256" s="161" t="s">
        <v>134</v>
      </c>
      <c r="E256" s="162" t="s">
        <v>407</v>
      </c>
      <c r="F256" s="163" t="s">
        <v>408</v>
      </c>
      <c r="G256" s="164" t="s">
        <v>144</v>
      </c>
      <c r="H256" s="165" t="n">
        <v>5</v>
      </c>
      <c r="I256" s="166"/>
      <c r="J256" s="167" t="n">
        <f aca="false">ROUND(I256*H256,2)</f>
        <v>0</v>
      </c>
      <c r="K256" s="163" t="s">
        <v>145</v>
      </c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215</v>
      </c>
      <c r="AT256" s="172" t="s">
        <v>134</v>
      </c>
      <c r="AU256" s="172" t="s">
        <v>81</v>
      </c>
      <c r="AY256" s="3" t="s">
        <v>132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215</v>
      </c>
      <c r="BM256" s="172" t="s">
        <v>409</v>
      </c>
    </row>
    <row r="257" s="174" customFormat="true" ht="12.8" hidden="false" customHeight="false" outlineLevel="0" collapsed="false">
      <c r="B257" s="175"/>
      <c r="D257" s="176" t="s">
        <v>151</v>
      </c>
      <c r="E257" s="177"/>
      <c r="F257" s="178" t="s">
        <v>410</v>
      </c>
      <c r="H257" s="179" t="n">
        <v>2</v>
      </c>
      <c r="I257" s="180"/>
      <c r="L257" s="175"/>
      <c r="M257" s="181"/>
      <c r="N257" s="182"/>
      <c r="O257" s="182"/>
      <c r="P257" s="182"/>
      <c r="Q257" s="182"/>
      <c r="R257" s="182"/>
      <c r="S257" s="182"/>
      <c r="T257" s="183"/>
      <c r="AT257" s="177" t="s">
        <v>151</v>
      </c>
      <c r="AU257" s="177" t="s">
        <v>81</v>
      </c>
      <c r="AV257" s="174" t="s">
        <v>81</v>
      </c>
      <c r="AW257" s="174" t="s">
        <v>31</v>
      </c>
      <c r="AX257" s="174" t="s">
        <v>74</v>
      </c>
      <c r="AY257" s="177" t="s">
        <v>132</v>
      </c>
    </row>
    <row r="258" s="174" customFormat="true" ht="12.8" hidden="false" customHeight="false" outlineLevel="0" collapsed="false">
      <c r="B258" s="175"/>
      <c r="D258" s="176" t="s">
        <v>151</v>
      </c>
      <c r="E258" s="177"/>
      <c r="F258" s="178" t="s">
        <v>370</v>
      </c>
      <c r="H258" s="179" t="n">
        <v>1</v>
      </c>
      <c r="I258" s="180"/>
      <c r="L258" s="175"/>
      <c r="M258" s="181"/>
      <c r="N258" s="182"/>
      <c r="O258" s="182"/>
      <c r="P258" s="182"/>
      <c r="Q258" s="182"/>
      <c r="R258" s="182"/>
      <c r="S258" s="182"/>
      <c r="T258" s="183"/>
      <c r="AT258" s="177" t="s">
        <v>151</v>
      </c>
      <c r="AU258" s="177" t="s">
        <v>81</v>
      </c>
      <c r="AV258" s="174" t="s">
        <v>81</v>
      </c>
      <c r="AW258" s="174" t="s">
        <v>31</v>
      </c>
      <c r="AX258" s="174" t="s">
        <v>74</v>
      </c>
      <c r="AY258" s="177" t="s">
        <v>132</v>
      </c>
    </row>
    <row r="259" s="174" customFormat="true" ht="12.8" hidden="false" customHeight="false" outlineLevel="0" collapsed="false">
      <c r="B259" s="175"/>
      <c r="D259" s="176" t="s">
        <v>151</v>
      </c>
      <c r="E259" s="177"/>
      <c r="F259" s="178" t="s">
        <v>411</v>
      </c>
      <c r="H259" s="179" t="n">
        <v>2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77" t="s">
        <v>151</v>
      </c>
      <c r="AU259" s="177" t="s">
        <v>81</v>
      </c>
      <c r="AV259" s="174" t="s">
        <v>81</v>
      </c>
      <c r="AW259" s="174" t="s">
        <v>31</v>
      </c>
      <c r="AX259" s="174" t="s">
        <v>74</v>
      </c>
      <c r="AY259" s="177" t="s">
        <v>132</v>
      </c>
    </row>
    <row r="260" s="184" customFormat="true" ht="12.8" hidden="false" customHeight="false" outlineLevel="0" collapsed="false">
      <c r="B260" s="185"/>
      <c r="D260" s="176" t="s">
        <v>151</v>
      </c>
      <c r="E260" s="186"/>
      <c r="F260" s="187" t="s">
        <v>169</v>
      </c>
      <c r="H260" s="188" t="n">
        <v>5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151</v>
      </c>
      <c r="AU260" s="186" t="s">
        <v>81</v>
      </c>
      <c r="AV260" s="184" t="s">
        <v>138</v>
      </c>
      <c r="AW260" s="184" t="s">
        <v>31</v>
      </c>
      <c r="AX260" s="184" t="s">
        <v>79</v>
      </c>
      <c r="AY260" s="186" t="s">
        <v>132</v>
      </c>
    </row>
    <row r="261" s="27" customFormat="true" ht="24.15" hidden="false" customHeight="true" outlineLevel="0" collapsed="false">
      <c r="A261" s="22"/>
      <c r="B261" s="160"/>
      <c r="C261" s="161" t="s">
        <v>412</v>
      </c>
      <c r="D261" s="161" t="s">
        <v>134</v>
      </c>
      <c r="E261" s="162" t="s">
        <v>413</v>
      </c>
      <c r="F261" s="163" t="s">
        <v>414</v>
      </c>
      <c r="G261" s="164" t="s">
        <v>144</v>
      </c>
      <c r="H261" s="165" t="n">
        <v>4</v>
      </c>
      <c r="I261" s="166"/>
      <c r="J261" s="167" t="n">
        <f aca="false">ROUND(I261*H261,2)</f>
        <v>0</v>
      </c>
      <c r="K261" s="163" t="s">
        <v>145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215</v>
      </c>
      <c r="AT261" s="172" t="s">
        <v>134</v>
      </c>
      <c r="AU261" s="172" t="s">
        <v>81</v>
      </c>
      <c r="AY261" s="3" t="s">
        <v>132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215</v>
      </c>
      <c r="BM261" s="172" t="s">
        <v>415</v>
      </c>
    </row>
    <row r="262" s="27" customFormat="true" ht="21.75" hidden="false" customHeight="true" outlineLevel="0" collapsed="false">
      <c r="A262" s="22"/>
      <c r="B262" s="160"/>
      <c r="C262" s="161" t="s">
        <v>416</v>
      </c>
      <c r="D262" s="161" t="s">
        <v>134</v>
      </c>
      <c r="E262" s="162" t="s">
        <v>417</v>
      </c>
      <c r="F262" s="163" t="s">
        <v>418</v>
      </c>
      <c r="G262" s="164" t="s">
        <v>144</v>
      </c>
      <c r="H262" s="165" t="n">
        <v>1</v>
      </c>
      <c r="I262" s="166"/>
      <c r="J262" s="167" t="n">
        <f aca="false">ROUND(I262*H262,2)</f>
        <v>0</v>
      </c>
      <c r="K262" s="163" t="s">
        <v>145</v>
      </c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0.0005</v>
      </c>
      <c r="R262" s="170" t="n">
        <f aca="false">Q262*H262</f>
        <v>0.0005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215</v>
      </c>
      <c r="AT262" s="172" t="s">
        <v>134</v>
      </c>
      <c r="AU262" s="172" t="s">
        <v>81</v>
      </c>
      <c r="AY262" s="3" t="s">
        <v>132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215</v>
      </c>
      <c r="BM262" s="172" t="s">
        <v>419</v>
      </c>
    </row>
    <row r="263" s="27" customFormat="true" ht="24.15" hidden="false" customHeight="true" outlineLevel="0" collapsed="false">
      <c r="A263" s="22"/>
      <c r="B263" s="160"/>
      <c r="C263" s="161" t="s">
        <v>420</v>
      </c>
      <c r="D263" s="161" t="s">
        <v>134</v>
      </c>
      <c r="E263" s="162" t="s">
        <v>421</v>
      </c>
      <c r="F263" s="163" t="s">
        <v>422</v>
      </c>
      <c r="G263" s="164" t="s">
        <v>144</v>
      </c>
      <c r="H263" s="165" t="n">
        <v>1</v>
      </c>
      <c r="I263" s="166"/>
      <c r="J263" s="167" t="n">
        <f aca="false">ROUND(I263*H263,2)</f>
        <v>0</v>
      </c>
      <c r="K263" s="163" t="s">
        <v>145</v>
      </c>
      <c r="L263" s="23"/>
      <c r="M263" s="168"/>
      <c r="N263" s="169" t="s">
        <v>39</v>
      </c>
      <c r="O263" s="60"/>
      <c r="P263" s="170" t="n">
        <f aca="false">O263*H263</f>
        <v>0</v>
      </c>
      <c r="Q263" s="170" t="n">
        <v>0.00057</v>
      </c>
      <c r="R263" s="170" t="n">
        <f aca="false">Q263*H263</f>
        <v>0.00057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215</v>
      </c>
      <c r="AT263" s="172" t="s">
        <v>134</v>
      </c>
      <c r="AU263" s="172" t="s">
        <v>81</v>
      </c>
      <c r="AY263" s="3" t="s">
        <v>132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79</v>
      </c>
      <c r="BK263" s="173" t="n">
        <f aca="false">ROUND(I263*H263,2)</f>
        <v>0</v>
      </c>
      <c r="BL263" s="3" t="s">
        <v>215</v>
      </c>
      <c r="BM263" s="172" t="s">
        <v>423</v>
      </c>
    </row>
    <row r="264" s="27" customFormat="true" ht="21.75" hidden="false" customHeight="true" outlineLevel="0" collapsed="false">
      <c r="A264" s="22"/>
      <c r="B264" s="160"/>
      <c r="C264" s="161" t="s">
        <v>424</v>
      </c>
      <c r="D264" s="161" t="s">
        <v>134</v>
      </c>
      <c r="E264" s="162" t="s">
        <v>425</v>
      </c>
      <c r="F264" s="163" t="s">
        <v>426</v>
      </c>
      <c r="G264" s="164" t="s">
        <v>255</v>
      </c>
      <c r="H264" s="165" t="n">
        <v>36</v>
      </c>
      <c r="I264" s="166"/>
      <c r="J264" s="167" t="n">
        <f aca="false">ROUND(I264*H264,2)</f>
        <v>0</v>
      </c>
      <c r="K264" s="163" t="s">
        <v>145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1E-005</v>
      </c>
      <c r="R264" s="170" t="n">
        <f aca="false">Q264*H264</f>
        <v>0.00036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215</v>
      </c>
      <c r="AT264" s="172" t="s">
        <v>134</v>
      </c>
      <c r="AU264" s="172" t="s">
        <v>81</v>
      </c>
      <c r="AY264" s="3" t="s">
        <v>132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215</v>
      </c>
      <c r="BM264" s="172" t="s">
        <v>427</v>
      </c>
    </row>
    <row r="265" s="27" customFormat="true" ht="24.15" hidden="false" customHeight="true" outlineLevel="0" collapsed="false">
      <c r="A265" s="22"/>
      <c r="B265" s="160"/>
      <c r="C265" s="161" t="s">
        <v>428</v>
      </c>
      <c r="D265" s="161" t="s">
        <v>134</v>
      </c>
      <c r="E265" s="162" t="s">
        <v>429</v>
      </c>
      <c r="F265" s="163" t="s">
        <v>430</v>
      </c>
      <c r="G265" s="164" t="s">
        <v>255</v>
      </c>
      <c r="H265" s="165" t="n">
        <v>36</v>
      </c>
      <c r="I265" s="166"/>
      <c r="J265" s="167" t="n">
        <f aca="false">ROUND(I265*H265,2)</f>
        <v>0</v>
      </c>
      <c r="K265" s="163" t="s">
        <v>145</v>
      </c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2E-005</v>
      </c>
      <c r="R265" s="170" t="n">
        <f aca="false">Q265*H265</f>
        <v>0.00072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215</v>
      </c>
      <c r="AT265" s="172" t="s">
        <v>134</v>
      </c>
      <c r="AU265" s="172" t="s">
        <v>81</v>
      </c>
      <c r="AY265" s="3" t="s">
        <v>132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215</v>
      </c>
      <c r="BM265" s="172" t="s">
        <v>431</v>
      </c>
    </row>
    <row r="266" s="27" customFormat="true" ht="24.15" hidden="false" customHeight="true" outlineLevel="0" collapsed="false">
      <c r="A266" s="22"/>
      <c r="B266" s="160"/>
      <c r="C266" s="161" t="s">
        <v>432</v>
      </c>
      <c r="D266" s="161" t="s">
        <v>134</v>
      </c>
      <c r="E266" s="162" t="s">
        <v>433</v>
      </c>
      <c r="F266" s="163" t="s">
        <v>434</v>
      </c>
      <c r="G266" s="164" t="s">
        <v>378</v>
      </c>
      <c r="H266" s="213"/>
      <c r="I266" s="166"/>
      <c r="J266" s="167" t="n">
        <f aca="false">ROUND(I266*H266,2)</f>
        <v>0</v>
      </c>
      <c r="K266" s="163" t="s">
        <v>145</v>
      </c>
      <c r="L266" s="23"/>
      <c r="M266" s="168"/>
      <c r="N266" s="169" t="s">
        <v>39</v>
      </c>
      <c r="O266" s="60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215</v>
      </c>
      <c r="AT266" s="172" t="s">
        <v>134</v>
      </c>
      <c r="AU266" s="172" t="s">
        <v>81</v>
      </c>
      <c r="AY266" s="3" t="s">
        <v>132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79</v>
      </c>
      <c r="BK266" s="173" t="n">
        <f aca="false">ROUND(I266*H266,2)</f>
        <v>0</v>
      </c>
      <c r="BL266" s="3" t="s">
        <v>215</v>
      </c>
      <c r="BM266" s="172" t="s">
        <v>435</v>
      </c>
    </row>
    <row r="267" s="146" customFormat="true" ht="22.8" hidden="false" customHeight="true" outlineLevel="0" collapsed="false">
      <c r="B267" s="147"/>
      <c r="D267" s="148" t="s">
        <v>73</v>
      </c>
      <c r="E267" s="158" t="s">
        <v>436</v>
      </c>
      <c r="F267" s="158" t="s">
        <v>437</v>
      </c>
      <c r="I267" s="150"/>
      <c r="J267" s="159" t="n">
        <f aca="false">BK267</f>
        <v>0</v>
      </c>
      <c r="L267" s="147"/>
      <c r="M267" s="152"/>
      <c r="N267" s="153"/>
      <c r="O267" s="153"/>
      <c r="P267" s="154" t="n">
        <f aca="false">SUM(P268:P275)</f>
        <v>0</v>
      </c>
      <c r="Q267" s="153"/>
      <c r="R267" s="154" t="n">
        <f aca="false">SUM(R268:R275)</f>
        <v>0.05672</v>
      </c>
      <c r="S267" s="153"/>
      <c r="T267" s="155" t="n">
        <f aca="false">SUM(T268:T275)</f>
        <v>0</v>
      </c>
      <c r="AR267" s="148" t="s">
        <v>81</v>
      </c>
      <c r="AT267" s="156" t="s">
        <v>73</v>
      </c>
      <c r="AU267" s="156" t="s">
        <v>79</v>
      </c>
      <c r="AY267" s="148" t="s">
        <v>132</v>
      </c>
      <c r="BK267" s="157" t="n">
        <f aca="false">SUM(BK268:BK275)</f>
        <v>0</v>
      </c>
    </row>
    <row r="268" s="27" customFormat="true" ht="24.15" hidden="false" customHeight="true" outlineLevel="0" collapsed="false">
      <c r="A268" s="22"/>
      <c r="B268" s="160"/>
      <c r="C268" s="161" t="s">
        <v>438</v>
      </c>
      <c r="D268" s="161" t="s">
        <v>134</v>
      </c>
      <c r="E268" s="162" t="s">
        <v>439</v>
      </c>
      <c r="F268" s="163" t="s">
        <v>440</v>
      </c>
      <c r="G268" s="164" t="s">
        <v>441</v>
      </c>
      <c r="H268" s="165" t="n">
        <v>1</v>
      </c>
      <c r="I268" s="166"/>
      <c r="J268" s="167" t="n">
        <f aca="false">ROUND(I268*H268,2)</f>
        <v>0</v>
      </c>
      <c r="K268" s="163" t="s">
        <v>145</v>
      </c>
      <c r="L268" s="23"/>
      <c r="M268" s="168"/>
      <c r="N268" s="169" t="s">
        <v>39</v>
      </c>
      <c r="O268" s="60"/>
      <c r="P268" s="170" t="n">
        <f aca="false">O268*H268</f>
        <v>0</v>
      </c>
      <c r="Q268" s="170" t="n">
        <v>0.02894</v>
      </c>
      <c r="R268" s="170" t="n">
        <f aca="false">Q268*H268</f>
        <v>0.02894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215</v>
      </c>
      <c r="AT268" s="172" t="s">
        <v>134</v>
      </c>
      <c r="AU268" s="172" t="s">
        <v>81</v>
      </c>
      <c r="AY268" s="3" t="s">
        <v>132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79</v>
      </c>
      <c r="BK268" s="173" t="n">
        <f aca="false">ROUND(I268*H268,2)</f>
        <v>0</v>
      </c>
      <c r="BL268" s="3" t="s">
        <v>215</v>
      </c>
      <c r="BM268" s="172" t="s">
        <v>442</v>
      </c>
    </row>
    <row r="269" s="27" customFormat="true" ht="24.15" hidden="false" customHeight="true" outlineLevel="0" collapsed="false">
      <c r="A269" s="22"/>
      <c r="B269" s="160"/>
      <c r="C269" s="161" t="s">
        <v>443</v>
      </c>
      <c r="D269" s="161" t="s">
        <v>134</v>
      </c>
      <c r="E269" s="162" t="s">
        <v>444</v>
      </c>
      <c r="F269" s="163" t="s">
        <v>445</v>
      </c>
      <c r="G269" s="164" t="s">
        <v>441</v>
      </c>
      <c r="H269" s="165" t="n">
        <v>1</v>
      </c>
      <c r="I269" s="166"/>
      <c r="J269" s="167" t="n">
        <f aca="false">ROUND(I269*H269,2)</f>
        <v>0</v>
      </c>
      <c r="K269" s="163" t="s">
        <v>145</v>
      </c>
      <c r="L269" s="23"/>
      <c r="M269" s="168"/>
      <c r="N269" s="169" t="s">
        <v>39</v>
      </c>
      <c r="O269" s="60"/>
      <c r="P269" s="170" t="n">
        <f aca="false">O269*H269</f>
        <v>0</v>
      </c>
      <c r="Q269" s="170" t="n">
        <v>0.01497</v>
      </c>
      <c r="R269" s="170" t="n">
        <f aca="false">Q269*H269</f>
        <v>0.01497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215</v>
      </c>
      <c r="AT269" s="172" t="s">
        <v>134</v>
      </c>
      <c r="AU269" s="172" t="s">
        <v>81</v>
      </c>
      <c r="AY269" s="3" t="s">
        <v>132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79</v>
      </c>
      <c r="BK269" s="173" t="n">
        <f aca="false">ROUND(I269*H269,2)</f>
        <v>0</v>
      </c>
      <c r="BL269" s="3" t="s">
        <v>215</v>
      </c>
      <c r="BM269" s="172" t="s">
        <v>446</v>
      </c>
    </row>
    <row r="270" s="27" customFormat="true" ht="24.15" hidden="false" customHeight="true" outlineLevel="0" collapsed="false">
      <c r="A270" s="22"/>
      <c r="B270" s="160"/>
      <c r="C270" s="161" t="s">
        <v>447</v>
      </c>
      <c r="D270" s="161" t="s">
        <v>134</v>
      </c>
      <c r="E270" s="162" t="s">
        <v>448</v>
      </c>
      <c r="F270" s="163" t="s">
        <v>449</v>
      </c>
      <c r="G270" s="164" t="s">
        <v>441</v>
      </c>
      <c r="H270" s="165" t="n">
        <v>1</v>
      </c>
      <c r="I270" s="166"/>
      <c r="J270" s="167" t="n">
        <f aca="false">ROUND(I270*H270,2)</f>
        <v>0</v>
      </c>
      <c r="K270" s="163" t="s">
        <v>145</v>
      </c>
      <c r="L270" s="23"/>
      <c r="M270" s="168"/>
      <c r="N270" s="169" t="s">
        <v>39</v>
      </c>
      <c r="O270" s="60"/>
      <c r="P270" s="170" t="n">
        <f aca="false">O270*H270</f>
        <v>0</v>
      </c>
      <c r="Q270" s="170" t="n">
        <v>0.01066</v>
      </c>
      <c r="R270" s="170" t="n">
        <f aca="false">Q270*H270</f>
        <v>0.01066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215</v>
      </c>
      <c r="AT270" s="172" t="s">
        <v>134</v>
      </c>
      <c r="AU270" s="172" t="s">
        <v>81</v>
      </c>
      <c r="AY270" s="3" t="s">
        <v>132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79</v>
      </c>
      <c r="BK270" s="173" t="n">
        <f aca="false">ROUND(I270*H270,2)</f>
        <v>0</v>
      </c>
      <c r="BL270" s="3" t="s">
        <v>215</v>
      </c>
      <c r="BM270" s="172" t="s">
        <v>450</v>
      </c>
    </row>
    <row r="271" s="27" customFormat="true" ht="16.5" hidden="false" customHeight="true" outlineLevel="0" collapsed="false">
      <c r="A271" s="22"/>
      <c r="B271" s="160"/>
      <c r="C271" s="161" t="s">
        <v>451</v>
      </c>
      <c r="D271" s="161" t="s">
        <v>134</v>
      </c>
      <c r="E271" s="162" t="s">
        <v>452</v>
      </c>
      <c r="F271" s="163" t="s">
        <v>453</v>
      </c>
      <c r="G271" s="164" t="s">
        <v>441</v>
      </c>
      <c r="H271" s="165" t="n">
        <v>1</v>
      </c>
      <c r="I271" s="166"/>
      <c r="J271" s="167" t="n">
        <f aca="false">ROUND(I271*H271,2)</f>
        <v>0</v>
      </c>
      <c r="K271" s="163" t="s">
        <v>145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0.00184</v>
      </c>
      <c r="R271" s="170" t="n">
        <f aca="false">Q271*H271</f>
        <v>0.00184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215</v>
      </c>
      <c r="AT271" s="172" t="s">
        <v>134</v>
      </c>
      <c r="AU271" s="172" t="s">
        <v>81</v>
      </c>
      <c r="AY271" s="3" t="s">
        <v>132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215</v>
      </c>
      <c r="BM271" s="172" t="s">
        <v>454</v>
      </c>
    </row>
    <row r="272" s="27" customFormat="true" ht="16.5" hidden="false" customHeight="true" outlineLevel="0" collapsed="false">
      <c r="A272" s="22"/>
      <c r="B272" s="160"/>
      <c r="C272" s="161" t="s">
        <v>455</v>
      </c>
      <c r="D272" s="161" t="s">
        <v>134</v>
      </c>
      <c r="E272" s="162" t="s">
        <v>456</v>
      </c>
      <c r="F272" s="163" t="s">
        <v>457</v>
      </c>
      <c r="G272" s="164" t="s">
        <v>144</v>
      </c>
      <c r="H272" s="165" t="n">
        <v>1</v>
      </c>
      <c r="I272" s="166"/>
      <c r="J272" s="167" t="n">
        <f aca="false">ROUND(I272*H272,2)</f>
        <v>0</v>
      </c>
      <c r="K272" s="163" t="s">
        <v>145</v>
      </c>
      <c r="L272" s="23"/>
      <c r="M272" s="168"/>
      <c r="N272" s="169" t="s">
        <v>39</v>
      </c>
      <c r="O272" s="60"/>
      <c r="P272" s="170" t="n">
        <f aca="false">O272*H272</f>
        <v>0</v>
      </c>
      <c r="Q272" s="170" t="n">
        <v>0.00031</v>
      </c>
      <c r="R272" s="170" t="n">
        <f aca="false">Q272*H272</f>
        <v>0.00031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215</v>
      </c>
      <c r="AT272" s="172" t="s">
        <v>134</v>
      </c>
      <c r="AU272" s="172" t="s">
        <v>81</v>
      </c>
      <c r="AY272" s="3" t="s">
        <v>132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79</v>
      </c>
      <c r="BK272" s="173" t="n">
        <f aca="false">ROUND(I272*H272,2)</f>
        <v>0</v>
      </c>
      <c r="BL272" s="3" t="s">
        <v>215</v>
      </c>
      <c r="BM272" s="172" t="s">
        <v>458</v>
      </c>
    </row>
    <row r="273" s="174" customFormat="true" ht="12.8" hidden="false" customHeight="false" outlineLevel="0" collapsed="false">
      <c r="B273" s="175"/>
      <c r="D273" s="176" t="s">
        <v>151</v>
      </c>
      <c r="E273" s="177"/>
      <c r="F273" s="178" t="s">
        <v>459</v>
      </c>
      <c r="H273" s="179" t="n">
        <v>1</v>
      </c>
      <c r="I273" s="180"/>
      <c r="L273" s="175"/>
      <c r="M273" s="181"/>
      <c r="N273" s="182"/>
      <c r="O273" s="182"/>
      <c r="P273" s="182"/>
      <c r="Q273" s="182"/>
      <c r="R273" s="182"/>
      <c r="S273" s="182"/>
      <c r="T273" s="183"/>
      <c r="AT273" s="177" t="s">
        <v>151</v>
      </c>
      <c r="AU273" s="177" t="s">
        <v>81</v>
      </c>
      <c r="AV273" s="174" t="s">
        <v>81</v>
      </c>
      <c r="AW273" s="174" t="s">
        <v>31</v>
      </c>
      <c r="AX273" s="174" t="s">
        <v>74</v>
      </c>
      <c r="AY273" s="177" t="s">
        <v>132</v>
      </c>
    </row>
    <row r="274" s="184" customFormat="true" ht="12.8" hidden="false" customHeight="false" outlineLevel="0" collapsed="false">
      <c r="B274" s="185"/>
      <c r="D274" s="176" t="s">
        <v>151</v>
      </c>
      <c r="E274" s="186"/>
      <c r="F274" s="187" t="s">
        <v>169</v>
      </c>
      <c r="H274" s="188" t="n">
        <v>1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151</v>
      </c>
      <c r="AU274" s="186" t="s">
        <v>81</v>
      </c>
      <c r="AV274" s="184" t="s">
        <v>138</v>
      </c>
      <c r="AW274" s="184" t="s">
        <v>31</v>
      </c>
      <c r="AX274" s="184" t="s">
        <v>79</v>
      </c>
      <c r="AY274" s="186" t="s">
        <v>132</v>
      </c>
    </row>
    <row r="275" s="27" customFormat="true" ht="24.15" hidden="false" customHeight="true" outlineLevel="0" collapsed="false">
      <c r="A275" s="22"/>
      <c r="B275" s="160"/>
      <c r="C275" s="161" t="s">
        <v>460</v>
      </c>
      <c r="D275" s="161" t="s">
        <v>134</v>
      </c>
      <c r="E275" s="162" t="s">
        <v>461</v>
      </c>
      <c r="F275" s="163" t="s">
        <v>462</v>
      </c>
      <c r="G275" s="164" t="s">
        <v>378</v>
      </c>
      <c r="H275" s="213"/>
      <c r="I275" s="166"/>
      <c r="J275" s="167" t="n">
        <f aca="false">ROUND(I275*H275,2)</f>
        <v>0</v>
      </c>
      <c r="K275" s="163" t="s">
        <v>145</v>
      </c>
      <c r="L275" s="23"/>
      <c r="M275" s="168"/>
      <c r="N275" s="169" t="s">
        <v>39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215</v>
      </c>
      <c r="AT275" s="172" t="s">
        <v>134</v>
      </c>
      <c r="AU275" s="172" t="s">
        <v>81</v>
      </c>
      <c r="AY275" s="3" t="s">
        <v>132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79</v>
      </c>
      <c r="BK275" s="173" t="n">
        <f aca="false">ROUND(I275*H275,2)</f>
        <v>0</v>
      </c>
      <c r="BL275" s="3" t="s">
        <v>215</v>
      </c>
      <c r="BM275" s="172" t="s">
        <v>463</v>
      </c>
    </row>
    <row r="276" s="146" customFormat="true" ht="22.8" hidden="false" customHeight="true" outlineLevel="0" collapsed="false">
      <c r="B276" s="147"/>
      <c r="D276" s="148" t="s">
        <v>73</v>
      </c>
      <c r="E276" s="158" t="s">
        <v>464</v>
      </c>
      <c r="F276" s="158" t="s">
        <v>465</v>
      </c>
      <c r="I276" s="150"/>
      <c r="J276" s="159" t="n">
        <f aca="false">BK276</f>
        <v>0</v>
      </c>
      <c r="L276" s="147"/>
      <c r="M276" s="152"/>
      <c r="N276" s="153"/>
      <c r="O276" s="153"/>
      <c r="P276" s="154" t="n">
        <f aca="false">SUM(P277:P278)</f>
        <v>0</v>
      </c>
      <c r="Q276" s="153"/>
      <c r="R276" s="154" t="n">
        <f aca="false">SUM(R277:R278)</f>
        <v>0.0009</v>
      </c>
      <c r="S276" s="153"/>
      <c r="T276" s="155" t="n">
        <f aca="false">SUM(T277:T278)</f>
        <v>0.0318</v>
      </c>
      <c r="AR276" s="148" t="s">
        <v>81</v>
      </c>
      <c r="AT276" s="156" t="s">
        <v>73</v>
      </c>
      <c r="AU276" s="156" t="s">
        <v>79</v>
      </c>
      <c r="AY276" s="148" t="s">
        <v>132</v>
      </c>
      <c r="BK276" s="157" t="n">
        <f aca="false">SUM(BK277:BK278)</f>
        <v>0</v>
      </c>
    </row>
    <row r="277" s="27" customFormat="true" ht="16.5" hidden="false" customHeight="true" outlineLevel="0" collapsed="false">
      <c r="A277" s="22"/>
      <c r="B277" s="160"/>
      <c r="C277" s="161" t="s">
        <v>466</v>
      </c>
      <c r="D277" s="161" t="s">
        <v>134</v>
      </c>
      <c r="E277" s="162" t="s">
        <v>467</v>
      </c>
      <c r="F277" s="163" t="s">
        <v>468</v>
      </c>
      <c r="G277" s="164" t="s">
        <v>255</v>
      </c>
      <c r="H277" s="165" t="n">
        <v>30</v>
      </c>
      <c r="I277" s="166"/>
      <c r="J277" s="167" t="n">
        <f aca="false">ROUND(I277*H277,2)</f>
        <v>0</v>
      </c>
      <c r="K277" s="163" t="s">
        <v>145</v>
      </c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3E-005</v>
      </c>
      <c r="R277" s="170" t="n">
        <f aca="false">Q277*H277</f>
        <v>0.0009</v>
      </c>
      <c r="S277" s="170" t="n">
        <v>0.00106</v>
      </c>
      <c r="T277" s="171" t="n">
        <f aca="false">S277*H277</f>
        <v>0.0318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215</v>
      </c>
      <c r="AT277" s="172" t="s">
        <v>134</v>
      </c>
      <c r="AU277" s="172" t="s">
        <v>81</v>
      </c>
      <c r="AY277" s="3" t="s">
        <v>132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215</v>
      </c>
      <c r="BM277" s="172" t="s">
        <v>469</v>
      </c>
    </row>
    <row r="278" s="27" customFormat="true" ht="24.15" hidden="false" customHeight="true" outlineLevel="0" collapsed="false">
      <c r="A278" s="22"/>
      <c r="B278" s="160"/>
      <c r="C278" s="161" t="s">
        <v>470</v>
      </c>
      <c r="D278" s="161" t="s">
        <v>134</v>
      </c>
      <c r="E278" s="162" t="s">
        <v>471</v>
      </c>
      <c r="F278" s="163" t="s">
        <v>472</v>
      </c>
      <c r="G278" s="164" t="s">
        <v>378</v>
      </c>
      <c r="H278" s="213"/>
      <c r="I278" s="166"/>
      <c r="J278" s="167" t="n">
        <f aca="false">ROUND(I278*H278,2)</f>
        <v>0</v>
      </c>
      <c r="K278" s="163" t="s">
        <v>145</v>
      </c>
      <c r="L278" s="23"/>
      <c r="M278" s="168"/>
      <c r="N278" s="169" t="s">
        <v>39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215</v>
      </c>
      <c r="AT278" s="172" t="s">
        <v>134</v>
      </c>
      <c r="AU278" s="172" t="s">
        <v>81</v>
      </c>
      <c r="AY278" s="3" t="s">
        <v>132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79</v>
      </c>
      <c r="BK278" s="173" t="n">
        <f aca="false">ROUND(I278*H278,2)</f>
        <v>0</v>
      </c>
      <c r="BL278" s="3" t="s">
        <v>215</v>
      </c>
      <c r="BM278" s="172" t="s">
        <v>473</v>
      </c>
    </row>
    <row r="279" s="146" customFormat="true" ht="22.8" hidden="false" customHeight="true" outlineLevel="0" collapsed="false">
      <c r="B279" s="147"/>
      <c r="D279" s="148" t="s">
        <v>73</v>
      </c>
      <c r="E279" s="158" t="s">
        <v>474</v>
      </c>
      <c r="F279" s="158" t="s">
        <v>475</v>
      </c>
      <c r="I279" s="150"/>
      <c r="J279" s="159" t="n">
        <f aca="false">BK279</f>
        <v>0</v>
      </c>
      <c r="L279" s="147"/>
      <c r="M279" s="152"/>
      <c r="N279" s="153"/>
      <c r="O279" s="153"/>
      <c r="P279" s="154" t="n">
        <f aca="false">SUM(P280:P282)</f>
        <v>0</v>
      </c>
      <c r="Q279" s="153"/>
      <c r="R279" s="154" t="n">
        <f aca="false">SUM(R280:R282)</f>
        <v>0.00066</v>
      </c>
      <c r="S279" s="153"/>
      <c r="T279" s="155" t="n">
        <f aca="false">SUM(T280:T282)</f>
        <v>0.00405</v>
      </c>
      <c r="AR279" s="148" t="s">
        <v>81</v>
      </c>
      <c r="AT279" s="156" t="s">
        <v>73</v>
      </c>
      <c r="AU279" s="156" t="s">
        <v>79</v>
      </c>
      <c r="AY279" s="148" t="s">
        <v>132</v>
      </c>
      <c r="BK279" s="157" t="n">
        <f aca="false">SUM(BK280:BK282)</f>
        <v>0</v>
      </c>
    </row>
    <row r="280" s="27" customFormat="true" ht="24.15" hidden="false" customHeight="true" outlineLevel="0" collapsed="false">
      <c r="A280" s="22"/>
      <c r="B280" s="160"/>
      <c r="C280" s="161" t="s">
        <v>476</v>
      </c>
      <c r="D280" s="161" t="s">
        <v>134</v>
      </c>
      <c r="E280" s="162" t="s">
        <v>477</v>
      </c>
      <c r="F280" s="163" t="s">
        <v>478</v>
      </c>
      <c r="G280" s="164" t="s">
        <v>144</v>
      </c>
      <c r="H280" s="165" t="n">
        <v>3</v>
      </c>
      <c r="I280" s="166"/>
      <c r="J280" s="167" t="n">
        <f aca="false">ROUND(I280*H280,2)</f>
        <v>0</v>
      </c>
      <c r="K280" s="163" t="s">
        <v>145</v>
      </c>
      <c r="L280" s="23"/>
      <c r="M280" s="168"/>
      <c r="N280" s="169" t="s">
        <v>39</v>
      </c>
      <c r="O280" s="60"/>
      <c r="P280" s="170" t="n">
        <f aca="false">O280*H280</f>
        <v>0</v>
      </c>
      <c r="Q280" s="170" t="n">
        <v>4E-005</v>
      </c>
      <c r="R280" s="170" t="n">
        <f aca="false">Q280*H280</f>
        <v>0.00012</v>
      </c>
      <c r="S280" s="170" t="n">
        <v>0.00045</v>
      </c>
      <c r="T280" s="171" t="n">
        <f aca="false">S280*H280</f>
        <v>0.00135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215</v>
      </c>
      <c r="AT280" s="172" t="s">
        <v>134</v>
      </c>
      <c r="AU280" s="172" t="s">
        <v>81</v>
      </c>
      <c r="AY280" s="3" t="s">
        <v>132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79</v>
      </c>
      <c r="BK280" s="173" t="n">
        <f aca="false">ROUND(I280*H280,2)</f>
        <v>0</v>
      </c>
      <c r="BL280" s="3" t="s">
        <v>215</v>
      </c>
      <c r="BM280" s="172" t="s">
        <v>479</v>
      </c>
    </row>
    <row r="281" s="27" customFormat="true" ht="24.15" hidden="false" customHeight="true" outlineLevel="0" collapsed="false">
      <c r="A281" s="22"/>
      <c r="B281" s="160"/>
      <c r="C281" s="161" t="s">
        <v>480</v>
      </c>
      <c r="D281" s="161" t="s">
        <v>134</v>
      </c>
      <c r="E281" s="162" t="s">
        <v>481</v>
      </c>
      <c r="F281" s="163" t="s">
        <v>482</v>
      </c>
      <c r="G281" s="164" t="s">
        <v>144</v>
      </c>
      <c r="H281" s="165" t="n">
        <v>6</v>
      </c>
      <c r="I281" s="166"/>
      <c r="J281" s="167" t="n">
        <f aca="false">ROUND(I281*H281,2)</f>
        <v>0</v>
      </c>
      <c r="K281" s="163" t="s">
        <v>145</v>
      </c>
      <c r="L281" s="23"/>
      <c r="M281" s="168"/>
      <c r="N281" s="169" t="s">
        <v>39</v>
      </c>
      <c r="O281" s="60"/>
      <c r="P281" s="170" t="n">
        <f aca="false">O281*H281</f>
        <v>0</v>
      </c>
      <c r="Q281" s="170" t="n">
        <v>9E-005</v>
      </c>
      <c r="R281" s="170" t="n">
        <f aca="false">Q281*H281</f>
        <v>0.00054</v>
      </c>
      <c r="S281" s="170" t="n">
        <v>0.00045</v>
      </c>
      <c r="T281" s="171" t="n">
        <f aca="false">S281*H281</f>
        <v>0.0027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215</v>
      </c>
      <c r="AT281" s="172" t="s">
        <v>134</v>
      </c>
      <c r="AU281" s="172" t="s">
        <v>81</v>
      </c>
      <c r="AY281" s="3" t="s">
        <v>132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79</v>
      </c>
      <c r="BK281" s="173" t="n">
        <f aca="false">ROUND(I281*H281,2)</f>
        <v>0</v>
      </c>
      <c r="BL281" s="3" t="s">
        <v>215</v>
      </c>
      <c r="BM281" s="172" t="s">
        <v>483</v>
      </c>
    </row>
    <row r="282" s="27" customFormat="true" ht="24.15" hidden="false" customHeight="true" outlineLevel="0" collapsed="false">
      <c r="A282" s="22"/>
      <c r="B282" s="160"/>
      <c r="C282" s="161" t="s">
        <v>484</v>
      </c>
      <c r="D282" s="161" t="s">
        <v>134</v>
      </c>
      <c r="E282" s="162" t="s">
        <v>485</v>
      </c>
      <c r="F282" s="163" t="s">
        <v>486</v>
      </c>
      <c r="G282" s="164" t="s">
        <v>378</v>
      </c>
      <c r="H282" s="213"/>
      <c r="I282" s="166"/>
      <c r="J282" s="167" t="n">
        <f aca="false">ROUND(I282*H282,2)</f>
        <v>0</v>
      </c>
      <c r="K282" s="163" t="s">
        <v>145</v>
      </c>
      <c r="L282" s="23"/>
      <c r="M282" s="168"/>
      <c r="N282" s="169" t="s">
        <v>39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215</v>
      </c>
      <c r="AT282" s="172" t="s">
        <v>134</v>
      </c>
      <c r="AU282" s="172" t="s">
        <v>81</v>
      </c>
      <c r="AY282" s="3" t="s">
        <v>132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79</v>
      </c>
      <c r="BK282" s="173" t="n">
        <f aca="false">ROUND(I282*H282,2)</f>
        <v>0</v>
      </c>
      <c r="BL282" s="3" t="s">
        <v>215</v>
      </c>
      <c r="BM282" s="172" t="s">
        <v>487</v>
      </c>
    </row>
    <row r="283" s="146" customFormat="true" ht="22.8" hidden="false" customHeight="true" outlineLevel="0" collapsed="false">
      <c r="B283" s="147"/>
      <c r="D283" s="148" t="s">
        <v>73</v>
      </c>
      <c r="E283" s="158" t="s">
        <v>488</v>
      </c>
      <c r="F283" s="158" t="s">
        <v>489</v>
      </c>
      <c r="I283" s="150"/>
      <c r="J283" s="159" t="n">
        <f aca="false">BK283</f>
        <v>0</v>
      </c>
      <c r="L283" s="147"/>
      <c r="M283" s="152"/>
      <c r="N283" s="153"/>
      <c r="O283" s="153"/>
      <c r="P283" s="154" t="n">
        <f aca="false">SUM(P284:P290)</f>
        <v>0</v>
      </c>
      <c r="Q283" s="153"/>
      <c r="R283" s="154" t="n">
        <f aca="false">SUM(R284:R290)</f>
        <v>0.10504</v>
      </c>
      <c r="S283" s="153"/>
      <c r="T283" s="155" t="n">
        <f aca="false">SUM(T284:T290)</f>
        <v>0.07479</v>
      </c>
      <c r="AR283" s="148" t="s">
        <v>81</v>
      </c>
      <c r="AT283" s="156" t="s">
        <v>73</v>
      </c>
      <c r="AU283" s="156" t="s">
        <v>79</v>
      </c>
      <c r="AY283" s="148" t="s">
        <v>132</v>
      </c>
      <c r="BK283" s="157" t="n">
        <f aca="false">SUM(BK284:BK290)</f>
        <v>0</v>
      </c>
    </row>
    <row r="284" s="27" customFormat="true" ht="24.15" hidden="false" customHeight="true" outlineLevel="0" collapsed="false">
      <c r="A284" s="22"/>
      <c r="B284" s="160"/>
      <c r="C284" s="161" t="s">
        <v>490</v>
      </c>
      <c r="D284" s="161" t="s">
        <v>134</v>
      </c>
      <c r="E284" s="162" t="s">
        <v>491</v>
      </c>
      <c r="F284" s="163" t="s">
        <v>492</v>
      </c>
      <c r="G284" s="164" t="s">
        <v>144</v>
      </c>
      <c r="H284" s="165" t="n">
        <v>3</v>
      </c>
      <c r="I284" s="166"/>
      <c r="J284" s="167" t="n">
        <f aca="false">ROUND(I284*H284,2)</f>
        <v>0</v>
      </c>
      <c r="K284" s="163" t="s">
        <v>145</v>
      </c>
      <c r="L284" s="23"/>
      <c r="M284" s="168"/>
      <c r="N284" s="169" t="s">
        <v>39</v>
      </c>
      <c r="O284" s="60"/>
      <c r="P284" s="170" t="n">
        <f aca="false">O284*H284</f>
        <v>0</v>
      </c>
      <c r="Q284" s="170" t="n">
        <v>8E-005</v>
      </c>
      <c r="R284" s="170" t="n">
        <f aca="false">Q284*H284</f>
        <v>0.00024</v>
      </c>
      <c r="S284" s="170" t="n">
        <v>0.02493</v>
      </c>
      <c r="T284" s="171" t="n">
        <f aca="false">S284*H284</f>
        <v>0.07479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215</v>
      </c>
      <c r="AT284" s="172" t="s">
        <v>134</v>
      </c>
      <c r="AU284" s="172" t="s">
        <v>81</v>
      </c>
      <c r="AY284" s="3" t="s">
        <v>132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79</v>
      </c>
      <c r="BK284" s="173" t="n">
        <f aca="false">ROUND(I284*H284,2)</f>
        <v>0</v>
      </c>
      <c r="BL284" s="3" t="s">
        <v>215</v>
      </c>
      <c r="BM284" s="172" t="s">
        <v>493</v>
      </c>
    </row>
    <row r="285" s="27" customFormat="true" ht="24.15" hidden="false" customHeight="true" outlineLevel="0" collapsed="false">
      <c r="A285" s="22"/>
      <c r="B285" s="160"/>
      <c r="C285" s="161" t="s">
        <v>494</v>
      </c>
      <c r="D285" s="161" t="s">
        <v>134</v>
      </c>
      <c r="E285" s="162" t="s">
        <v>495</v>
      </c>
      <c r="F285" s="163" t="s">
        <v>496</v>
      </c>
      <c r="G285" s="164" t="s">
        <v>144</v>
      </c>
      <c r="H285" s="165" t="n">
        <v>1</v>
      </c>
      <c r="I285" s="166"/>
      <c r="J285" s="167" t="n">
        <f aca="false">ROUND(I285*H285,2)</f>
        <v>0</v>
      </c>
      <c r="K285" s="163" t="s">
        <v>145</v>
      </c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0.0262</v>
      </c>
      <c r="R285" s="170" t="n">
        <f aca="false">Q285*H285</f>
        <v>0.0262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215</v>
      </c>
      <c r="AT285" s="172" t="s">
        <v>134</v>
      </c>
      <c r="AU285" s="172" t="s">
        <v>81</v>
      </c>
      <c r="AY285" s="3" t="s">
        <v>132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215</v>
      </c>
      <c r="BM285" s="172" t="s">
        <v>497</v>
      </c>
    </row>
    <row r="286" s="27" customFormat="true" ht="16.5" hidden="false" customHeight="true" outlineLevel="0" collapsed="false">
      <c r="A286" s="22"/>
      <c r="B286" s="160"/>
      <c r="C286" s="161" t="s">
        <v>498</v>
      </c>
      <c r="D286" s="161" t="s">
        <v>134</v>
      </c>
      <c r="E286" s="162" t="s">
        <v>499</v>
      </c>
      <c r="F286" s="163" t="s">
        <v>500</v>
      </c>
      <c r="G286" s="164" t="s">
        <v>144</v>
      </c>
      <c r="H286" s="165" t="n">
        <v>1</v>
      </c>
      <c r="I286" s="166"/>
      <c r="J286" s="167" t="n">
        <f aca="false">ROUND(I286*H286,2)</f>
        <v>0</v>
      </c>
      <c r="K286" s="163"/>
      <c r="L286" s="23"/>
      <c r="M286" s="168"/>
      <c r="N286" s="169" t="s">
        <v>39</v>
      </c>
      <c r="O286" s="60"/>
      <c r="P286" s="170" t="n">
        <f aca="false">O286*H286</f>
        <v>0</v>
      </c>
      <c r="Q286" s="170" t="n">
        <v>0.0262</v>
      </c>
      <c r="R286" s="170" t="n">
        <f aca="false">Q286*H286</f>
        <v>0.0262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215</v>
      </c>
      <c r="AT286" s="172" t="s">
        <v>134</v>
      </c>
      <c r="AU286" s="172" t="s">
        <v>81</v>
      </c>
      <c r="AY286" s="3" t="s">
        <v>132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215</v>
      </c>
      <c r="BM286" s="172" t="s">
        <v>501</v>
      </c>
    </row>
    <row r="287" s="27" customFormat="true" ht="16.5" hidden="false" customHeight="true" outlineLevel="0" collapsed="false">
      <c r="A287" s="22"/>
      <c r="B287" s="160"/>
      <c r="C287" s="161" t="s">
        <v>502</v>
      </c>
      <c r="D287" s="161" t="s">
        <v>134</v>
      </c>
      <c r="E287" s="162" t="s">
        <v>503</v>
      </c>
      <c r="F287" s="163" t="s">
        <v>504</v>
      </c>
      <c r="G287" s="164" t="s">
        <v>144</v>
      </c>
      <c r="H287" s="165" t="n">
        <v>1</v>
      </c>
      <c r="I287" s="166"/>
      <c r="J287" s="167" t="n">
        <f aca="false">ROUND(I287*H287,2)</f>
        <v>0</v>
      </c>
      <c r="K287" s="163"/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0.0262</v>
      </c>
      <c r="R287" s="170" t="n">
        <f aca="false">Q287*H287</f>
        <v>0.0262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215</v>
      </c>
      <c r="AT287" s="172" t="s">
        <v>134</v>
      </c>
      <c r="AU287" s="172" t="s">
        <v>81</v>
      </c>
      <c r="AY287" s="3" t="s">
        <v>132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215</v>
      </c>
      <c r="BM287" s="172" t="s">
        <v>505</v>
      </c>
    </row>
    <row r="288" s="27" customFormat="true" ht="16.5" hidden="false" customHeight="true" outlineLevel="0" collapsed="false">
      <c r="A288" s="22"/>
      <c r="B288" s="160"/>
      <c r="C288" s="161" t="s">
        <v>506</v>
      </c>
      <c r="D288" s="161" t="s">
        <v>134</v>
      </c>
      <c r="E288" s="162" t="s">
        <v>507</v>
      </c>
      <c r="F288" s="163" t="s">
        <v>508</v>
      </c>
      <c r="G288" s="164" t="s">
        <v>144</v>
      </c>
      <c r="H288" s="165" t="n">
        <v>1</v>
      </c>
      <c r="I288" s="166"/>
      <c r="J288" s="167" t="n">
        <f aca="false">ROUND(I288*H288,2)</f>
        <v>0</v>
      </c>
      <c r="K288" s="163"/>
      <c r="L288" s="23"/>
      <c r="M288" s="168"/>
      <c r="N288" s="169" t="s">
        <v>39</v>
      </c>
      <c r="O288" s="60"/>
      <c r="P288" s="170" t="n">
        <f aca="false">O288*H288</f>
        <v>0</v>
      </c>
      <c r="Q288" s="170" t="n">
        <v>0.0262</v>
      </c>
      <c r="R288" s="170" t="n">
        <f aca="false">Q288*H288</f>
        <v>0.0262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215</v>
      </c>
      <c r="AT288" s="172" t="s">
        <v>134</v>
      </c>
      <c r="AU288" s="172" t="s">
        <v>81</v>
      </c>
      <c r="AY288" s="3" t="s">
        <v>132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79</v>
      </c>
      <c r="BK288" s="173" t="n">
        <f aca="false">ROUND(I288*H288,2)</f>
        <v>0</v>
      </c>
      <c r="BL288" s="3" t="s">
        <v>215</v>
      </c>
      <c r="BM288" s="172" t="s">
        <v>509</v>
      </c>
    </row>
    <row r="289" s="27" customFormat="true" ht="16.5" hidden="false" customHeight="true" outlineLevel="0" collapsed="false">
      <c r="A289" s="22"/>
      <c r="B289" s="160"/>
      <c r="C289" s="161" t="s">
        <v>510</v>
      </c>
      <c r="D289" s="161" t="s">
        <v>134</v>
      </c>
      <c r="E289" s="162" t="s">
        <v>511</v>
      </c>
      <c r="F289" s="163" t="s">
        <v>512</v>
      </c>
      <c r="G289" s="164" t="s">
        <v>149</v>
      </c>
      <c r="H289" s="165" t="n">
        <v>50</v>
      </c>
      <c r="I289" s="166"/>
      <c r="J289" s="167" t="n">
        <f aca="false">ROUND(I289*H289,2)</f>
        <v>0</v>
      </c>
      <c r="K289" s="163" t="s">
        <v>145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215</v>
      </c>
      <c r="AT289" s="172" t="s">
        <v>134</v>
      </c>
      <c r="AU289" s="172" t="s">
        <v>81</v>
      </c>
      <c r="AY289" s="3" t="s">
        <v>132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215</v>
      </c>
      <c r="BM289" s="172" t="s">
        <v>513</v>
      </c>
    </row>
    <row r="290" s="27" customFormat="true" ht="24.15" hidden="false" customHeight="true" outlineLevel="0" collapsed="false">
      <c r="A290" s="22"/>
      <c r="B290" s="160"/>
      <c r="C290" s="161" t="s">
        <v>514</v>
      </c>
      <c r="D290" s="161" t="s">
        <v>134</v>
      </c>
      <c r="E290" s="162" t="s">
        <v>515</v>
      </c>
      <c r="F290" s="163" t="s">
        <v>516</v>
      </c>
      <c r="G290" s="164" t="s">
        <v>378</v>
      </c>
      <c r="H290" s="213"/>
      <c r="I290" s="166"/>
      <c r="J290" s="167" t="n">
        <f aca="false">ROUND(I290*H290,2)</f>
        <v>0</v>
      </c>
      <c r="K290" s="163" t="s">
        <v>145</v>
      </c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215</v>
      </c>
      <c r="AT290" s="172" t="s">
        <v>134</v>
      </c>
      <c r="AU290" s="172" t="s">
        <v>81</v>
      </c>
      <c r="AY290" s="3" t="s">
        <v>132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215</v>
      </c>
      <c r="BM290" s="172" t="s">
        <v>517</v>
      </c>
    </row>
    <row r="291" s="146" customFormat="true" ht="22.8" hidden="false" customHeight="true" outlineLevel="0" collapsed="false">
      <c r="B291" s="147"/>
      <c r="D291" s="148" t="s">
        <v>73</v>
      </c>
      <c r="E291" s="158" t="s">
        <v>518</v>
      </c>
      <c r="F291" s="158" t="s">
        <v>519</v>
      </c>
      <c r="I291" s="150"/>
      <c r="J291" s="159" t="n">
        <f aca="false">BK291</f>
        <v>0</v>
      </c>
      <c r="L291" s="147"/>
      <c r="M291" s="152"/>
      <c r="N291" s="153"/>
      <c r="O291" s="153"/>
      <c r="P291" s="154" t="n">
        <f aca="false">SUM(P292:P340)</f>
        <v>0</v>
      </c>
      <c r="Q291" s="153"/>
      <c r="R291" s="154" t="n">
        <f aca="false">SUM(R292:R340)</f>
        <v>0.0855075</v>
      </c>
      <c r="S291" s="153"/>
      <c r="T291" s="155" t="n">
        <f aca="false">SUM(T292:T340)</f>
        <v>0.033664</v>
      </c>
      <c r="AR291" s="148" t="s">
        <v>81</v>
      </c>
      <c r="AT291" s="156" t="s">
        <v>73</v>
      </c>
      <c r="AU291" s="156" t="s">
        <v>79</v>
      </c>
      <c r="AY291" s="148" t="s">
        <v>132</v>
      </c>
      <c r="BK291" s="157" t="n">
        <f aca="false">SUM(BK292:BK340)</f>
        <v>0</v>
      </c>
    </row>
    <row r="292" s="27" customFormat="true" ht="24.15" hidden="false" customHeight="true" outlineLevel="0" collapsed="false">
      <c r="A292" s="22"/>
      <c r="B292" s="160"/>
      <c r="C292" s="161" t="s">
        <v>520</v>
      </c>
      <c r="D292" s="161" t="s">
        <v>134</v>
      </c>
      <c r="E292" s="162" t="s">
        <v>521</v>
      </c>
      <c r="F292" s="163" t="s">
        <v>522</v>
      </c>
      <c r="G292" s="164" t="s">
        <v>255</v>
      </c>
      <c r="H292" s="165" t="n">
        <v>5</v>
      </c>
      <c r="I292" s="166"/>
      <c r="J292" s="167" t="n">
        <f aca="false">ROUND(I292*H292,2)</f>
        <v>0</v>
      </c>
      <c r="K292" s="163" t="s">
        <v>145</v>
      </c>
      <c r="L292" s="23"/>
      <c r="M292" s="168"/>
      <c r="N292" s="169" t="s">
        <v>39</v>
      </c>
      <c r="O292" s="60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215</v>
      </c>
      <c r="AT292" s="172" t="s">
        <v>134</v>
      </c>
      <c r="AU292" s="172" t="s">
        <v>81</v>
      </c>
      <c r="AY292" s="3" t="s">
        <v>132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79</v>
      </c>
      <c r="BK292" s="173" t="n">
        <f aca="false">ROUND(I292*H292,2)</f>
        <v>0</v>
      </c>
      <c r="BL292" s="3" t="s">
        <v>215</v>
      </c>
      <c r="BM292" s="172" t="s">
        <v>523</v>
      </c>
    </row>
    <row r="293" s="27" customFormat="true" ht="24.15" hidden="false" customHeight="true" outlineLevel="0" collapsed="false">
      <c r="A293" s="22"/>
      <c r="B293" s="160"/>
      <c r="C293" s="194" t="s">
        <v>524</v>
      </c>
      <c r="D293" s="194" t="s">
        <v>229</v>
      </c>
      <c r="E293" s="195" t="s">
        <v>525</v>
      </c>
      <c r="F293" s="196" t="s">
        <v>526</v>
      </c>
      <c r="G293" s="197" t="s">
        <v>255</v>
      </c>
      <c r="H293" s="198" t="n">
        <v>5.25</v>
      </c>
      <c r="I293" s="199"/>
      <c r="J293" s="200" t="n">
        <f aca="false">ROUND(I293*H293,2)</f>
        <v>0</v>
      </c>
      <c r="K293" s="163" t="s">
        <v>145</v>
      </c>
      <c r="L293" s="201"/>
      <c r="M293" s="202"/>
      <c r="N293" s="203" t="s">
        <v>39</v>
      </c>
      <c r="O293" s="60"/>
      <c r="P293" s="170" t="n">
        <f aca="false">O293*H293</f>
        <v>0</v>
      </c>
      <c r="Q293" s="170" t="n">
        <v>0.00019</v>
      </c>
      <c r="R293" s="170" t="n">
        <f aca="false">Q293*H293</f>
        <v>0.0009975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290</v>
      </c>
      <c r="AT293" s="172" t="s">
        <v>229</v>
      </c>
      <c r="AU293" s="172" t="s">
        <v>81</v>
      </c>
      <c r="AY293" s="3" t="s">
        <v>132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215</v>
      </c>
      <c r="BM293" s="172" t="s">
        <v>527</v>
      </c>
    </row>
    <row r="294" s="174" customFormat="true" ht="12.8" hidden="false" customHeight="false" outlineLevel="0" collapsed="false">
      <c r="B294" s="175"/>
      <c r="D294" s="176" t="s">
        <v>151</v>
      </c>
      <c r="F294" s="178" t="s">
        <v>528</v>
      </c>
      <c r="H294" s="179" t="n">
        <v>5.25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151</v>
      </c>
      <c r="AU294" s="177" t="s">
        <v>81</v>
      </c>
      <c r="AV294" s="174" t="s">
        <v>81</v>
      </c>
      <c r="AW294" s="174" t="s">
        <v>2</v>
      </c>
      <c r="AX294" s="174" t="s">
        <v>79</v>
      </c>
      <c r="AY294" s="177" t="s">
        <v>132</v>
      </c>
    </row>
    <row r="295" s="27" customFormat="true" ht="24.15" hidden="false" customHeight="true" outlineLevel="0" collapsed="false">
      <c r="A295" s="22"/>
      <c r="B295" s="160"/>
      <c r="C295" s="161" t="s">
        <v>529</v>
      </c>
      <c r="D295" s="161" t="s">
        <v>134</v>
      </c>
      <c r="E295" s="162" t="s">
        <v>530</v>
      </c>
      <c r="F295" s="163" t="s">
        <v>531</v>
      </c>
      <c r="G295" s="164" t="s">
        <v>255</v>
      </c>
      <c r="H295" s="165" t="n">
        <v>5</v>
      </c>
      <c r="I295" s="166"/>
      <c r="J295" s="167" t="n">
        <f aca="false">ROUND(I295*H295,2)</f>
        <v>0</v>
      </c>
      <c r="K295" s="163" t="s">
        <v>145</v>
      </c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215</v>
      </c>
      <c r="AT295" s="172" t="s">
        <v>134</v>
      </c>
      <c r="AU295" s="172" t="s">
        <v>81</v>
      </c>
      <c r="AY295" s="3" t="s">
        <v>132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215</v>
      </c>
      <c r="BM295" s="172" t="s">
        <v>532</v>
      </c>
    </row>
    <row r="296" s="27" customFormat="true" ht="24.15" hidden="false" customHeight="true" outlineLevel="0" collapsed="false">
      <c r="A296" s="22"/>
      <c r="B296" s="160"/>
      <c r="C296" s="194" t="s">
        <v>533</v>
      </c>
      <c r="D296" s="194" t="s">
        <v>229</v>
      </c>
      <c r="E296" s="195" t="s">
        <v>534</v>
      </c>
      <c r="F296" s="196" t="s">
        <v>535</v>
      </c>
      <c r="G296" s="197" t="s">
        <v>255</v>
      </c>
      <c r="H296" s="198" t="n">
        <v>5.25</v>
      </c>
      <c r="I296" s="199"/>
      <c r="J296" s="200" t="n">
        <f aca="false">ROUND(I296*H296,2)</f>
        <v>0</v>
      </c>
      <c r="K296" s="163" t="s">
        <v>145</v>
      </c>
      <c r="L296" s="201"/>
      <c r="M296" s="202"/>
      <c r="N296" s="203" t="s">
        <v>39</v>
      </c>
      <c r="O296" s="60"/>
      <c r="P296" s="170" t="n">
        <f aca="false">O296*H296</f>
        <v>0</v>
      </c>
      <c r="Q296" s="170" t="n">
        <v>0.00018</v>
      </c>
      <c r="R296" s="170" t="n">
        <f aca="false">Q296*H296</f>
        <v>0.000945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290</v>
      </c>
      <c r="AT296" s="172" t="s">
        <v>229</v>
      </c>
      <c r="AU296" s="172" t="s">
        <v>81</v>
      </c>
      <c r="AY296" s="3" t="s">
        <v>132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79</v>
      </c>
      <c r="BK296" s="173" t="n">
        <f aca="false">ROUND(I296*H296,2)</f>
        <v>0</v>
      </c>
      <c r="BL296" s="3" t="s">
        <v>215</v>
      </c>
      <c r="BM296" s="172" t="s">
        <v>536</v>
      </c>
    </row>
    <row r="297" s="174" customFormat="true" ht="12.8" hidden="false" customHeight="false" outlineLevel="0" collapsed="false">
      <c r="B297" s="175"/>
      <c r="D297" s="176" t="s">
        <v>151</v>
      </c>
      <c r="F297" s="178" t="s">
        <v>528</v>
      </c>
      <c r="H297" s="179" t="n">
        <v>5.25</v>
      </c>
      <c r="I297" s="180"/>
      <c r="L297" s="175"/>
      <c r="M297" s="181"/>
      <c r="N297" s="182"/>
      <c r="O297" s="182"/>
      <c r="P297" s="182"/>
      <c r="Q297" s="182"/>
      <c r="R297" s="182"/>
      <c r="S297" s="182"/>
      <c r="T297" s="183"/>
      <c r="AT297" s="177" t="s">
        <v>151</v>
      </c>
      <c r="AU297" s="177" t="s">
        <v>81</v>
      </c>
      <c r="AV297" s="174" t="s">
        <v>81</v>
      </c>
      <c r="AW297" s="174" t="s">
        <v>2</v>
      </c>
      <c r="AX297" s="174" t="s">
        <v>79</v>
      </c>
      <c r="AY297" s="177" t="s">
        <v>132</v>
      </c>
    </row>
    <row r="298" s="27" customFormat="true" ht="16.5" hidden="false" customHeight="true" outlineLevel="0" collapsed="false">
      <c r="A298" s="22"/>
      <c r="B298" s="160"/>
      <c r="C298" s="161" t="s">
        <v>537</v>
      </c>
      <c r="D298" s="161" t="s">
        <v>134</v>
      </c>
      <c r="E298" s="162" t="s">
        <v>538</v>
      </c>
      <c r="F298" s="163" t="s">
        <v>539</v>
      </c>
      <c r="G298" s="164" t="s">
        <v>144</v>
      </c>
      <c r="H298" s="165" t="n">
        <v>25</v>
      </c>
      <c r="I298" s="166"/>
      <c r="J298" s="167" t="n">
        <f aca="false">ROUND(I298*H298,2)</f>
        <v>0</v>
      </c>
      <c r="K298" s="163" t="s">
        <v>145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215</v>
      </c>
      <c r="AT298" s="172" t="s">
        <v>134</v>
      </c>
      <c r="AU298" s="172" t="s">
        <v>81</v>
      </c>
      <c r="AY298" s="3" t="s">
        <v>132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215</v>
      </c>
      <c r="BM298" s="172" t="s">
        <v>540</v>
      </c>
    </row>
    <row r="299" s="27" customFormat="true" ht="21.75" hidden="false" customHeight="true" outlineLevel="0" collapsed="false">
      <c r="A299" s="22"/>
      <c r="B299" s="160"/>
      <c r="C299" s="194" t="s">
        <v>541</v>
      </c>
      <c r="D299" s="194" t="s">
        <v>229</v>
      </c>
      <c r="E299" s="195" t="s">
        <v>542</v>
      </c>
      <c r="F299" s="196" t="s">
        <v>543</v>
      </c>
      <c r="G299" s="197" t="s">
        <v>144</v>
      </c>
      <c r="H299" s="198" t="n">
        <v>8</v>
      </c>
      <c r="I299" s="199"/>
      <c r="J299" s="200" t="n">
        <f aca="false">ROUND(I299*H299,2)</f>
        <v>0</v>
      </c>
      <c r="K299" s="163" t="s">
        <v>145</v>
      </c>
      <c r="L299" s="201"/>
      <c r="M299" s="202"/>
      <c r="N299" s="203" t="s">
        <v>39</v>
      </c>
      <c r="O299" s="60"/>
      <c r="P299" s="170" t="n">
        <f aca="false">O299*H299</f>
        <v>0</v>
      </c>
      <c r="Q299" s="170" t="n">
        <v>4E-005</v>
      </c>
      <c r="R299" s="170" t="n">
        <f aca="false">Q299*H299</f>
        <v>0.00032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290</v>
      </c>
      <c r="AT299" s="172" t="s">
        <v>229</v>
      </c>
      <c r="AU299" s="172" t="s">
        <v>81</v>
      </c>
      <c r="AY299" s="3" t="s">
        <v>132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215</v>
      </c>
      <c r="BM299" s="172" t="s">
        <v>544</v>
      </c>
    </row>
    <row r="300" s="27" customFormat="true" ht="24.15" hidden="false" customHeight="true" outlineLevel="0" collapsed="false">
      <c r="A300" s="22"/>
      <c r="B300" s="160"/>
      <c r="C300" s="194" t="s">
        <v>545</v>
      </c>
      <c r="D300" s="194" t="s">
        <v>229</v>
      </c>
      <c r="E300" s="195" t="s">
        <v>546</v>
      </c>
      <c r="F300" s="196" t="s">
        <v>547</v>
      </c>
      <c r="G300" s="197" t="s">
        <v>144</v>
      </c>
      <c r="H300" s="198" t="n">
        <v>13</v>
      </c>
      <c r="I300" s="199"/>
      <c r="J300" s="200" t="n">
        <f aca="false">ROUND(I300*H300,2)</f>
        <v>0</v>
      </c>
      <c r="K300" s="163" t="s">
        <v>145</v>
      </c>
      <c r="L300" s="201"/>
      <c r="M300" s="202"/>
      <c r="N300" s="203" t="s">
        <v>39</v>
      </c>
      <c r="O300" s="60"/>
      <c r="P300" s="170" t="n">
        <f aca="false">O300*H300</f>
        <v>0</v>
      </c>
      <c r="Q300" s="170" t="n">
        <v>3E-005</v>
      </c>
      <c r="R300" s="170" t="n">
        <f aca="false">Q300*H300</f>
        <v>0.00039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290</v>
      </c>
      <c r="AT300" s="172" t="s">
        <v>229</v>
      </c>
      <c r="AU300" s="172" t="s">
        <v>81</v>
      </c>
      <c r="AY300" s="3" t="s">
        <v>132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215</v>
      </c>
      <c r="BM300" s="172" t="s">
        <v>548</v>
      </c>
    </row>
    <row r="301" s="27" customFormat="true" ht="24.15" hidden="false" customHeight="true" outlineLevel="0" collapsed="false">
      <c r="A301" s="22"/>
      <c r="B301" s="160"/>
      <c r="C301" s="194" t="s">
        <v>549</v>
      </c>
      <c r="D301" s="194" t="s">
        <v>229</v>
      </c>
      <c r="E301" s="195" t="s">
        <v>550</v>
      </c>
      <c r="F301" s="196" t="s">
        <v>551</v>
      </c>
      <c r="G301" s="197" t="s">
        <v>144</v>
      </c>
      <c r="H301" s="198" t="n">
        <v>4</v>
      </c>
      <c r="I301" s="199"/>
      <c r="J301" s="200" t="n">
        <f aca="false">ROUND(I301*H301,2)</f>
        <v>0</v>
      </c>
      <c r="K301" s="163" t="s">
        <v>145</v>
      </c>
      <c r="L301" s="201"/>
      <c r="M301" s="202"/>
      <c r="N301" s="203" t="s">
        <v>39</v>
      </c>
      <c r="O301" s="60"/>
      <c r="P301" s="170" t="n">
        <f aca="false">O301*H301</f>
        <v>0</v>
      </c>
      <c r="Q301" s="170" t="n">
        <v>0.00019</v>
      </c>
      <c r="R301" s="170" t="n">
        <f aca="false">Q301*H301</f>
        <v>0.00076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290</v>
      </c>
      <c r="AT301" s="172" t="s">
        <v>229</v>
      </c>
      <c r="AU301" s="172" t="s">
        <v>81</v>
      </c>
      <c r="AY301" s="3" t="s">
        <v>132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215</v>
      </c>
      <c r="BM301" s="172" t="s">
        <v>552</v>
      </c>
    </row>
    <row r="302" s="27" customFormat="true" ht="33" hidden="false" customHeight="true" outlineLevel="0" collapsed="false">
      <c r="A302" s="22"/>
      <c r="B302" s="160"/>
      <c r="C302" s="161" t="s">
        <v>553</v>
      </c>
      <c r="D302" s="161" t="s">
        <v>134</v>
      </c>
      <c r="E302" s="162" t="s">
        <v>554</v>
      </c>
      <c r="F302" s="163" t="s">
        <v>555</v>
      </c>
      <c r="G302" s="164" t="s">
        <v>255</v>
      </c>
      <c r="H302" s="165" t="n">
        <v>5</v>
      </c>
      <c r="I302" s="166"/>
      <c r="J302" s="167" t="n">
        <f aca="false">ROUND(I302*H302,2)</f>
        <v>0</v>
      </c>
      <c r="K302" s="163" t="s">
        <v>145</v>
      </c>
      <c r="L302" s="23"/>
      <c r="M302" s="168"/>
      <c r="N302" s="169" t="s">
        <v>39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215</v>
      </c>
      <c r="AT302" s="172" t="s">
        <v>134</v>
      </c>
      <c r="AU302" s="172" t="s">
        <v>81</v>
      </c>
      <c r="AY302" s="3" t="s">
        <v>132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79</v>
      </c>
      <c r="BK302" s="173" t="n">
        <f aca="false">ROUND(I302*H302,2)</f>
        <v>0</v>
      </c>
      <c r="BL302" s="3" t="s">
        <v>215</v>
      </c>
      <c r="BM302" s="172" t="s">
        <v>556</v>
      </c>
    </row>
    <row r="303" s="27" customFormat="true" ht="24.15" hidden="false" customHeight="true" outlineLevel="0" collapsed="false">
      <c r="A303" s="22"/>
      <c r="B303" s="160"/>
      <c r="C303" s="194" t="s">
        <v>557</v>
      </c>
      <c r="D303" s="194" t="s">
        <v>229</v>
      </c>
      <c r="E303" s="195" t="s">
        <v>558</v>
      </c>
      <c r="F303" s="196" t="s">
        <v>559</v>
      </c>
      <c r="G303" s="197" t="s">
        <v>255</v>
      </c>
      <c r="H303" s="198" t="n">
        <v>5.75</v>
      </c>
      <c r="I303" s="199"/>
      <c r="J303" s="200" t="n">
        <f aca="false">ROUND(I303*H303,2)</f>
        <v>0</v>
      </c>
      <c r="K303" s="163" t="s">
        <v>145</v>
      </c>
      <c r="L303" s="201"/>
      <c r="M303" s="202"/>
      <c r="N303" s="203" t="s">
        <v>39</v>
      </c>
      <c r="O303" s="60"/>
      <c r="P303" s="170" t="n">
        <f aca="false">O303*H303</f>
        <v>0</v>
      </c>
      <c r="Q303" s="170" t="n">
        <v>4E-005</v>
      </c>
      <c r="R303" s="170" t="n">
        <f aca="false">Q303*H303</f>
        <v>0.00023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290</v>
      </c>
      <c r="AT303" s="172" t="s">
        <v>229</v>
      </c>
      <c r="AU303" s="172" t="s">
        <v>81</v>
      </c>
      <c r="AY303" s="3" t="s">
        <v>132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79</v>
      </c>
      <c r="BK303" s="173" t="n">
        <f aca="false">ROUND(I303*H303,2)</f>
        <v>0</v>
      </c>
      <c r="BL303" s="3" t="s">
        <v>215</v>
      </c>
      <c r="BM303" s="172" t="s">
        <v>560</v>
      </c>
    </row>
    <row r="304" s="174" customFormat="true" ht="12.8" hidden="false" customHeight="false" outlineLevel="0" collapsed="false">
      <c r="B304" s="175"/>
      <c r="D304" s="176" t="s">
        <v>151</v>
      </c>
      <c r="F304" s="178" t="s">
        <v>561</v>
      </c>
      <c r="H304" s="179" t="n">
        <v>5.75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151</v>
      </c>
      <c r="AU304" s="177" t="s">
        <v>81</v>
      </c>
      <c r="AV304" s="174" t="s">
        <v>81</v>
      </c>
      <c r="AW304" s="174" t="s">
        <v>2</v>
      </c>
      <c r="AX304" s="174" t="s">
        <v>79</v>
      </c>
      <c r="AY304" s="177" t="s">
        <v>132</v>
      </c>
    </row>
    <row r="305" s="27" customFormat="true" ht="24.15" hidden="false" customHeight="true" outlineLevel="0" collapsed="false">
      <c r="A305" s="22"/>
      <c r="B305" s="160"/>
      <c r="C305" s="161" t="s">
        <v>562</v>
      </c>
      <c r="D305" s="161" t="s">
        <v>134</v>
      </c>
      <c r="E305" s="162" t="s">
        <v>563</v>
      </c>
      <c r="F305" s="163" t="s">
        <v>564</v>
      </c>
      <c r="G305" s="164" t="s">
        <v>255</v>
      </c>
      <c r="H305" s="165" t="n">
        <v>150</v>
      </c>
      <c r="I305" s="166"/>
      <c r="J305" s="167" t="n">
        <f aca="false">ROUND(I305*H305,2)</f>
        <v>0</v>
      </c>
      <c r="K305" s="163" t="s">
        <v>145</v>
      </c>
      <c r="L305" s="23"/>
      <c r="M305" s="168"/>
      <c r="N305" s="169" t="s">
        <v>39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215</v>
      </c>
      <c r="AT305" s="172" t="s">
        <v>134</v>
      </c>
      <c r="AU305" s="172" t="s">
        <v>81</v>
      </c>
      <c r="AY305" s="3" t="s">
        <v>132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215</v>
      </c>
      <c r="BM305" s="172" t="s">
        <v>565</v>
      </c>
    </row>
    <row r="306" s="27" customFormat="true" ht="24.15" hidden="false" customHeight="true" outlineLevel="0" collapsed="false">
      <c r="A306" s="22"/>
      <c r="B306" s="160"/>
      <c r="C306" s="194" t="s">
        <v>566</v>
      </c>
      <c r="D306" s="194" t="s">
        <v>229</v>
      </c>
      <c r="E306" s="195" t="s">
        <v>567</v>
      </c>
      <c r="F306" s="196" t="s">
        <v>568</v>
      </c>
      <c r="G306" s="197" t="s">
        <v>255</v>
      </c>
      <c r="H306" s="198" t="n">
        <v>92</v>
      </c>
      <c r="I306" s="199"/>
      <c r="J306" s="200" t="n">
        <f aca="false">ROUND(I306*H306,2)</f>
        <v>0</v>
      </c>
      <c r="K306" s="163" t="s">
        <v>145</v>
      </c>
      <c r="L306" s="201"/>
      <c r="M306" s="202"/>
      <c r="N306" s="203" t="s">
        <v>39</v>
      </c>
      <c r="O306" s="60"/>
      <c r="P306" s="170" t="n">
        <f aca="false">O306*H306</f>
        <v>0</v>
      </c>
      <c r="Q306" s="170" t="n">
        <v>0.00012</v>
      </c>
      <c r="R306" s="170" t="n">
        <f aca="false">Q306*H306</f>
        <v>0.01104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290</v>
      </c>
      <c r="AT306" s="172" t="s">
        <v>229</v>
      </c>
      <c r="AU306" s="172" t="s">
        <v>81</v>
      </c>
      <c r="AY306" s="3" t="s">
        <v>132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215</v>
      </c>
      <c r="BM306" s="172" t="s">
        <v>569</v>
      </c>
    </row>
    <row r="307" s="174" customFormat="true" ht="12.8" hidden="false" customHeight="false" outlineLevel="0" collapsed="false">
      <c r="B307" s="175"/>
      <c r="D307" s="176" t="s">
        <v>151</v>
      </c>
      <c r="F307" s="178" t="s">
        <v>570</v>
      </c>
      <c r="H307" s="179" t="n">
        <v>92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77" t="s">
        <v>151</v>
      </c>
      <c r="AU307" s="177" t="s">
        <v>81</v>
      </c>
      <c r="AV307" s="174" t="s">
        <v>81</v>
      </c>
      <c r="AW307" s="174" t="s">
        <v>2</v>
      </c>
      <c r="AX307" s="174" t="s">
        <v>79</v>
      </c>
      <c r="AY307" s="177" t="s">
        <v>132</v>
      </c>
    </row>
    <row r="308" s="27" customFormat="true" ht="24.15" hidden="false" customHeight="true" outlineLevel="0" collapsed="false">
      <c r="A308" s="22"/>
      <c r="B308" s="160"/>
      <c r="C308" s="194" t="s">
        <v>571</v>
      </c>
      <c r="D308" s="194" t="s">
        <v>229</v>
      </c>
      <c r="E308" s="195" t="s">
        <v>572</v>
      </c>
      <c r="F308" s="196" t="s">
        <v>573</v>
      </c>
      <c r="G308" s="197" t="s">
        <v>255</v>
      </c>
      <c r="H308" s="198" t="n">
        <v>80.5</v>
      </c>
      <c r="I308" s="199"/>
      <c r="J308" s="200" t="n">
        <f aca="false">ROUND(I308*H308,2)</f>
        <v>0</v>
      </c>
      <c r="K308" s="163" t="s">
        <v>145</v>
      </c>
      <c r="L308" s="201"/>
      <c r="M308" s="202"/>
      <c r="N308" s="203" t="s">
        <v>39</v>
      </c>
      <c r="O308" s="60"/>
      <c r="P308" s="170" t="n">
        <f aca="false">O308*H308</f>
        <v>0</v>
      </c>
      <c r="Q308" s="170" t="n">
        <v>0.00017</v>
      </c>
      <c r="R308" s="170" t="n">
        <f aca="false">Q308*H308</f>
        <v>0.013685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290</v>
      </c>
      <c r="AT308" s="172" t="s">
        <v>229</v>
      </c>
      <c r="AU308" s="172" t="s">
        <v>81</v>
      </c>
      <c r="AY308" s="3" t="s">
        <v>132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215</v>
      </c>
      <c r="BM308" s="172" t="s">
        <v>574</v>
      </c>
    </row>
    <row r="309" s="174" customFormat="true" ht="12.8" hidden="false" customHeight="false" outlineLevel="0" collapsed="false">
      <c r="B309" s="175"/>
      <c r="D309" s="176" t="s">
        <v>151</v>
      </c>
      <c r="F309" s="178" t="s">
        <v>575</v>
      </c>
      <c r="H309" s="179" t="n">
        <v>80.5</v>
      </c>
      <c r="I309" s="180"/>
      <c r="L309" s="175"/>
      <c r="M309" s="181"/>
      <c r="N309" s="182"/>
      <c r="O309" s="182"/>
      <c r="P309" s="182"/>
      <c r="Q309" s="182"/>
      <c r="R309" s="182"/>
      <c r="S309" s="182"/>
      <c r="T309" s="183"/>
      <c r="AT309" s="177" t="s">
        <v>151</v>
      </c>
      <c r="AU309" s="177" t="s">
        <v>81</v>
      </c>
      <c r="AV309" s="174" t="s">
        <v>81</v>
      </c>
      <c r="AW309" s="174" t="s">
        <v>2</v>
      </c>
      <c r="AX309" s="174" t="s">
        <v>79</v>
      </c>
      <c r="AY309" s="177" t="s">
        <v>132</v>
      </c>
    </row>
    <row r="310" s="27" customFormat="true" ht="24.15" hidden="false" customHeight="true" outlineLevel="0" collapsed="false">
      <c r="A310" s="22"/>
      <c r="B310" s="160"/>
      <c r="C310" s="161" t="s">
        <v>576</v>
      </c>
      <c r="D310" s="161" t="s">
        <v>134</v>
      </c>
      <c r="E310" s="162" t="s">
        <v>577</v>
      </c>
      <c r="F310" s="163" t="s">
        <v>578</v>
      </c>
      <c r="G310" s="164" t="s">
        <v>255</v>
      </c>
      <c r="H310" s="165" t="n">
        <v>10</v>
      </c>
      <c r="I310" s="166"/>
      <c r="J310" s="167" t="n">
        <f aca="false">ROUND(I310*H310,2)</f>
        <v>0</v>
      </c>
      <c r="K310" s="163" t="s">
        <v>145</v>
      </c>
      <c r="L310" s="23"/>
      <c r="M310" s="168"/>
      <c r="N310" s="169" t="s">
        <v>39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215</v>
      </c>
      <c r="AT310" s="172" t="s">
        <v>134</v>
      </c>
      <c r="AU310" s="172" t="s">
        <v>81</v>
      </c>
      <c r="AY310" s="3" t="s">
        <v>132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215</v>
      </c>
      <c r="BM310" s="172" t="s">
        <v>579</v>
      </c>
    </row>
    <row r="311" s="27" customFormat="true" ht="24.15" hidden="false" customHeight="true" outlineLevel="0" collapsed="false">
      <c r="A311" s="22"/>
      <c r="B311" s="160"/>
      <c r="C311" s="194" t="s">
        <v>580</v>
      </c>
      <c r="D311" s="194" t="s">
        <v>229</v>
      </c>
      <c r="E311" s="195" t="s">
        <v>581</v>
      </c>
      <c r="F311" s="196" t="s">
        <v>582</v>
      </c>
      <c r="G311" s="197" t="s">
        <v>255</v>
      </c>
      <c r="H311" s="198" t="n">
        <v>11.5</v>
      </c>
      <c r="I311" s="199"/>
      <c r="J311" s="200" t="n">
        <f aca="false">ROUND(I311*H311,2)</f>
        <v>0</v>
      </c>
      <c r="K311" s="196" t="s">
        <v>145</v>
      </c>
      <c r="L311" s="201"/>
      <c r="M311" s="202"/>
      <c r="N311" s="203" t="s">
        <v>39</v>
      </c>
      <c r="O311" s="60"/>
      <c r="P311" s="170" t="n">
        <f aca="false">O311*H311</f>
        <v>0</v>
      </c>
      <c r="Q311" s="170" t="n">
        <v>0.00014</v>
      </c>
      <c r="R311" s="170" t="n">
        <f aca="false">Q311*H311</f>
        <v>0.00161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290</v>
      </c>
      <c r="AT311" s="172" t="s">
        <v>229</v>
      </c>
      <c r="AU311" s="172" t="s">
        <v>81</v>
      </c>
      <c r="AY311" s="3" t="s">
        <v>132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79</v>
      </c>
      <c r="BK311" s="173" t="n">
        <f aca="false">ROUND(I311*H311,2)</f>
        <v>0</v>
      </c>
      <c r="BL311" s="3" t="s">
        <v>215</v>
      </c>
      <c r="BM311" s="172" t="s">
        <v>583</v>
      </c>
    </row>
    <row r="312" s="174" customFormat="true" ht="12.8" hidden="false" customHeight="false" outlineLevel="0" collapsed="false">
      <c r="B312" s="175"/>
      <c r="D312" s="176" t="s">
        <v>151</v>
      </c>
      <c r="F312" s="178" t="s">
        <v>584</v>
      </c>
      <c r="H312" s="179" t="n">
        <v>11.5</v>
      </c>
      <c r="I312" s="180"/>
      <c r="L312" s="175"/>
      <c r="M312" s="181"/>
      <c r="N312" s="182"/>
      <c r="O312" s="182"/>
      <c r="P312" s="182"/>
      <c r="Q312" s="182"/>
      <c r="R312" s="182"/>
      <c r="S312" s="182"/>
      <c r="T312" s="183"/>
      <c r="AT312" s="177" t="s">
        <v>151</v>
      </c>
      <c r="AU312" s="177" t="s">
        <v>81</v>
      </c>
      <c r="AV312" s="174" t="s">
        <v>81</v>
      </c>
      <c r="AW312" s="174" t="s">
        <v>2</v>
      </c>
      <c r="AX312" s="174" t="s">
        <v>79</v>
      </c>
      <c r="AY312" s="177" t="s">
        <v>132</v>
      </c>
    </row>
    <row r="313" s="27" customFormat="true" ht="24.15" hidden="false" customHeight="true" outlineLevel="0" collapsed="false">
      <c r="A313" s="22"/>
      <c r="B313" s="160"/>
      <c r="C313" s="161" t="s">
        <v>585</v>
      </c>
      <c r="D313" s="161" t="s">
        <v>134</v>
      </c>
      <c r="E313" s="162" t="s">
        <v>586</v>
      </c>
      <c r="F313" s="163" t="s">
        <v>587</v>
      </c>
      <c r="G313" s="164" t="s">
        <v>255</v>
      </c>
      <c r="H313" s="165" t="n">
        <v>10</v>
      </c>
      <c r="I313" s="166"/>
      <c r="J313" s="167" t="n">
        <f aca="false">ROUND(I313*H313,2)</f>
        <v>0</v>
      </c>
      <c r="K313" s="163" t="s">
        <v>145</v>
      </c>
      <c r="L313" s="23"/>
      <c r="M313" s="168"/>
      <c r="N313" s="169" t="s">
        <v>39</v>
      </c>
      <c r="O313" s="60"/>
      <c r="P313" s="170" t="n">
        <f aca="false">O313*H313</f>
        <v>0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215</v>
      </c>
      <c r="AT313" s="172" t="s">
        <v>134</v>
      </c>
      <c r="AU313" s="172" t="s">
        <v>81</v>
      </c>
      <c r="AY313" s="3" t="s">
        <v>132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79</v>
      </c>
      <c r="BK313" s="173" t="n">
        <f aca="false">ROUND(I313*H313,2)</f>
        <v>0</v>
      </c>
      <c r="BL313" s="3" t="s">
        <v>215</v>
      </c>
      <c r="BM313" s="172" t="s">
        <v>588</v>
      </c>
    </row>
    <row r="314" s="27" customFormat="true" ht="24.15" hidden="false" customHeight="true" outlineLevel="0" collapsed="false">
      <c r="A314" s="22"/>
      <c r="B314" s="160"/>
      <c r="C314" s="194" t="s">
        <v>589</v>
      </c>
      <c r="D314" s="194" t="s">
        <v>229</v>
      </c>
      <c r="E314" s="195" t="s">
        <v>590</v>
      </c>
      <c r="F314" s="196" t="s">
        <v>591</v>
      </c>
      <c r="G314" s="197" t="s">
        <v>255</v>
      </c>
      <c r="H314" s="198" t="n">
        <v>11.5</v>
      </c>
      <c r="I314" s="199"/>
      <c r="J314" s="200" t="n">
        <f aca="false">ROUND(I314*H314,2)</f>
        <v>0</v>
      </c>
      <c r="K314" s="196" t="s">
        <v>145</v>
      </c>
      <c r="L314" s="201"/>
      <c r="M314" s="202"/>
      <c r="N314" s="203" t="s">
        <v>39</v>
      </c>
      <c r="O314" s="60"/>
      <c r="P314" s="170" t="n">
        <f aca="false">O314*H314</f>
        <v>0</v>
      </c>
      <c r="Q314" s="170" t="n">
        <v>0.00064</v>
      </c>
      <c r="R314" s="170" t="n">
        <f aca="false">Q314*H314</f>
        <v>0.00736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290</v>
      </c>
      <c r="AT314" s="172" t="s">
        <v>229</v>
      </c>
      <c r="AU314" s="172" t="s">
        <v>81</v>
      </c>
      <c r="AY314" s="3" t="s">
        <v>132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79</v>
      </c>
      <c r="BK314" s="173" t="n">
        <f aca="false">ROUND(I314*H314,2)</f>
        <v>0</v>
      </c>
      <c r="BL314" s="3" t="s">
        <v>215</v>
      </c>
      <c r="BM314" s="172" t="s">
        <v>592</v>
      </c>
    </row>
    <row r="315" s="174" customFormat="true" ht="12.8" hidden="false" customHeight="false" outlineLevel="0" collapsed="false">
      <c r="B315" s="175"/>
      <c r="D315" s="176" t="s">
        <v>151</v>
      </c>
      <c r="F315" s="178" t="s">
        <v>584</v>
      </c>
      <c r="H315" s="179" t="n">
        <v>11.5</v>
      </c>
      <c r="I315" s="180"/>
      <c r="L315" s="175"/>
      <c r="M315" s="181"/>
      <c r="N315" s="182"/>
      <c r="O315" s="182"/>
      <c r="P315" s="182"/>
      <c r="Q315" s="182"/>
      <c r="R315" s="182"/>
      <c r="S315" s="182"/>
      <c r="T315" s="183"/>
      <c r="AT315" s="177" t="s">
        <v>151</v>
      </c>
      <c r="AU315" s="177" t="s">
        <v>81</v>
      </c>
      <c r="AV315" s="174" t="s">
        <v>81</v>
      </c>
      <c r="AW315" s="174" t="s">
        <v>2</v>
      </c>
      <c r="AX315" s="174" t="s">
        <v>79</v>
      </c>
      <c r="AY315" s="177" t="s">
        <v>132</v>
      </c>
    </row>
    <row r="316" s="27" customFormat="true" ht="44.25" hidden="false" customHeight="true" outlineLevel="0" collapsed="false">
      <c r="A316" s="22"/>
      <c r="B316" s="160"/>
      <c r="C316" s="161" t="s">
        <v>593</v>
      </c>
      <c r="D316" s="161" t="s">
        <v>134</v>
      </c>
      <c r="E316" s="162" t="s">
        <v>594</v>
      </c>
      <c r="F316" s="163" t="s">
        <v>595</v>
      </c>
      <c r="G316" s="164" t="s">
        <v>255</v>
      </c>
      <c r="H316" s="165" t="n">
        <v>60</v>
      </c>
      <c r="I316" s="166"/>
      <c r="J316" s="167" t="n">
        <f aca="false">ROUND(I316*H316,2)</f>
        <v>0</v>
      </c>
      <c r="K316" s="163" t="s">
        <v>145</v>
      </c>
      <c r="L316" s="23"/>
      <c r="M316" s="168"/>
      <c r="N316" s="169" t="s">
        <v>39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0.00048</v>
      </c>
      <c r="T316" s="171" t="n">
        <f aca="false">S316*H316</f>
        <v>0.0288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215</v>
      </c>
      <c r="AT316" s="172" t="s">
        <v>134</v>
      </c>
      <c r="AU316" s="172" t="s">
        <v>81</v>
      </c>
      <c r="AY316" s="3" t="s">
        <v>132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215</v>
      </c>
      <c r="BM316" s="172" t="s">
        <v>596</v>
      </c>
    </row>
    <row r="317" s="27" customFormat="true" ht="24.15" hidden="false" customHeight="true" outlineLevel="0" collapsed="false">
      <c r="A317" s="22"/>
      <c r="B317" s="160"/>
      <c r="C317" s="161" t="s">
        <v>597</v>
      </c>
      <c r="D317" s="161" t="s">
        <v>134</v>
      </c>
      <c r="E317" s="162" t="s">
        <v>598</v>
      </c>
      <c r="F317" s="163" t="s">
        <v>599</v>
      </c>
      <c r="G317" s="164" t="s">
        <v>144</v>
      </c>
      <c r="H317" s="165" t="n">
        <v>90</v>
      </c>
      <c r="I317" s="166"/>
      <c r="J317" s="167" t="n">
        <f aca="false">ROUND(I317*H317,2)</f>
        <v>0</v>
      </c>
      <c r="K317" s="163" t="s">
        <v>145</v>
      </c>
      <c r="L317" s="23"/>
      <c r="M317" s="168"/>
      <c r="N317" s="169" t="s">
        <v>39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215</v>
      </c>
      <c r="AT317" s="172" t="s">
        <v>134</v>
      </c>
      <c r="AU317" s="172" t="s">
        <v>81</v>
      </c>
      <c r="AY317" s="3" t="s">
        <v>132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215</v>
      </c>
      <c r="BM317" s="172" t="s">
        <v>600</v>
      </c>
    </row>
    <row r="318" s="27" customFormat="true" ht="24.15" hidden="false" customHeight="true" outlineLevel="0" collapsed="false">
      <c r="A318" s="22"/>
      <c r="B318" s="160"/>
      <c r="C318" s="161" t="s">
        <v>601</v>
      </c>
      <c r="D318" s="161" t="s">
        <v>134</v>
      </c>
      <c r="E318" s="162" t="s">
        <v>602</v>
      </c>
      <c r="F318" s="163" t="s">
        <v>603</v>
      </c>
      <c r="G318" s="164" t="s">
        <v>144</v>
      </c>
      <c r="H318" s="165" t="n">
        <v>8</v>
      </c>
      <c r="I318" s="166"/>
      <c r="J318" s="167" t="n">
        <f aca="false">ROUND(I318*H318,2)</f>
        <v>0</v>
      </c>
      <c r="K318" s="163" t="s">
        <v>145</v>
      </c>
      <c r="L318" s="23"/>
      <c r="M318" s="168"/>
      <c r="N318" s="169" t="s">
        <v>39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215</v>
      </c>
      <c r="AT318" s="172" t="s">
        <v>134</v>
      </c>
      <c r="AU318" s="172" t="s">
        <v>81</v>
      </c>
      <c r="AY318" s="3" t="s">
        <v>132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215</v>
      </c>
      <c r="BM318" s="172" t="s">
        <v>604</v>
      </c>
    </row>
    <row r="319" s="27" customFormat="true" ht="37.8" hidden="false" customHeight="true" outlineLevel="0" collapsed="false">
      <c r="A319" s="22"/>
      <c r="B319" s="160"/>
      <c r="C319" s="161" t="s">
        <v>605</v>
      </c>
      <c r="D319" s="161" t="s">
        <v>134</v>
      </c>
      <c r="E319" s="162" t="s">
        <v>606</v>
      </c>
      <c r="F319" s="163" t="s">
        <v>607</v>
      </c>
      <c r="G319" s="164" t="s">
        <v>137</v>
      </c>
      <c r="H319" s="165" t="n">
        <v>1</v>
      </c>
      <c r="I319" s="166"/>
      <c r="J319" s="167" t="n">
        <f aca="false">ROUND(I319*H319,2)</f>
        <v>0</v>
      </c>
      <c r="K319" s="163"/>
      <c r="L319" s="23"/>
      <c r="M319" s="168"/>
      <c r="N319" s="169" t="s">
        <v>39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215</v>
      </c>
      <c r="AT319" s="172" t="s">
        <v>134</v>
      </c>
      <c r="AU319" s="172" t="s">
        <v>81</v>
      </c>
      <c r="AY319" s="3" t="s">
        <v>132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79</v>
      </c>
      <c r="BK319" s="173" t="n">
        <f aca="false">ROUND(I319*H319,2)</f>
        <v>0</v>
      </c>
      <c r="BL319" s="3" t="s">
        <v>215</v>
      </c>
      <c r="BM319" s="172" t="s">
        <v>608</v>
      </c>
    </row>
    <row r="320" s="27" customFormat="true" ht="24.15" hidden="false" customHeight="true" outlineLevel="0" collapsed="false">
      <c r="A320" s="22"/>
      <c r="B320" s="160"/>
      <c r="C320" s="161" t="s">
        <v>609</v>
      </c>
      <c r="D320" s="161" t="s">
        <v>134</v>
      </c>
      <c r="E320" s="162" t="s">
        <v>610</v>
      </c>
      <c r="F320" s="163" t="s">
        <v>611</v>
      </c>
      <c r="G320" s="164" t="s">
        <v>144</v>
      </c>
      <c r="H320" s="165" t="n">
        <v>3</v>
      </c>
      <c r="I320" s="166"/>
      <c r="J320" s="167" t="n">
        <f aca="false">ROUND(I320*H320,2)</f>
        <v>0</v>
      </c>
      <c r="K320" s="163" t="s">
        <v>145</v>
      </c>
      <c r="L320" s="23"/>
      <c r="M320" s="168"/>
      <c r="N320" s="169" t="s">
        <v>39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215</v>
      </c>
      <c r="AT320" s="172" t="s">
        <v>134</v>
      </c>
      <c r="AU320" s="172" t="s">
        <v>81</v>
      </c>
      <c r="AY320" s="3" t="s">
        <v>132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215</v>
      </c>
      <c r="BM320" s="172" t="s">
        <v>612</v>
      </c>
    </row>
    <row r="321" s="27" customFormat="true" ht="24.15" hidden="false" customHeight="true" outlineLevel="0" collapsed="false">
      <c r="A321" s="22"/>
      <c r="B321" s="160"/>
      <c r="C321" s="194" t="s">
        <v>613</v>
      </c>
      <c r="D321" s="194" t="s">
        <v>229</v>
      </c>
      <c r="E321" s="195" t="s">
        <v>614</v>
      </c>
      <c r="F321" s="196" t="s">
        <v>615</v>
      </c>
      <c r="G321" s="197" t="s">
        <v>144</v>
      </c>
      <c r="H321" s="198" t="n">
        <v>3</v>
      </c>
      <c r="I321" s="199"/>
      <c r="J321" s="200" t="n">
        <f aca="false">ROUND(I321*H321,2)</f>
        <v>0</v>
      </c>
      <c r="K321" s="163" t="s">
        <v>145</v>
      </c>
      <c r="L321" s="201"/>
      <c r="M321" s="202"/>
      <c r="N321" s="203" t="s">
        <v>39</v>
      </c>
      <c r="O321" s="60"/>
      <c r="P321" s="170" t="n">
        <f aca="false">O321*H321</f>
        <v>0</v>
      </c>
      <c r="Q321" s="170" t="n">
        <v>8E-005</v>
      </c>
      <c r="R321" s="170" t="n">
        <f aca="false">Q321*H321</f>
        <v>0.00024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290</v>
      </c>
      <c r="AT321" s="172" t="s">
        <v>229</v>
      </c>
      <c r="AU321" s="172" t="s">
        <v>81</v>
      </c>
      <c r="AY321" s="3" t="s">
        <v>132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79</v>
      </c>
      <c r="BK321" s="173" t="n">
        <f aca="false">ROUND(I321*H321,2)</f>
        <v>0</v>
      </c>
      <c r="BL321" s="3" t="s">
        <v>215</v>
      </c>
      <c r="BM321" s="172" t="s">
        <v>616</v>
      </c>
    </row>
    <row r="322" s="27" customFormat="true" ht="24.15" hidden="false" customHeight="true" outlineLevel="0" collapsed="false">
      <c r="A322" s="22"/>
      <c r="B322" s="160"/>
      <c r="C322" s="161" t="s">
        <v>617</v>
      </c>
      <c r="D322" s="161" t="s">
        <v>134</v>
      </c>
      <c r="E322" s="162" t="s">
        <v>618</v>
      </c>
      <c r="F322" s="163" t="s">
        <v>619</v>
      </c>
      <c r="G322" s="164" t="s">
        <v>144</v>
      </c>
      <c r="H322" s="165" t="n">
        <v>4</v>
      </c>
      <c r="I322" s="166"/>
      <c r="J322" s="167" t="n">
        <f aca="false">ROUND(I322*H322,2)</f>
        <v>0</v>
      </c>
      <c r="K322" s="163" t="s">
        <v>145</v>
      </c>
      <c r="L322" s="23"/>
      <c r="M322" s="168"/>
      <c r="N322" s="169" t="s">
        <v>39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215</v>
      </c>
      <c r="AT322" s="172" t="s">
        <v>134</v>
      </c>
      <c r="AU322" s="172" t="s">
        <v>81</v>
      </c>
      <c r="AY322" s="3" t="s">
        <v>132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79</v>
      </c>
      <c r="BK322" s="173" t="n">
        <f aca="false">ROUND(I322*H322,2)</f>
        <v>0</v>
      </c>
      <c r="BL322" s="3" t="s">
        <v>215</v>
      </c>
      <c r="BM322" s="172" t="s">
        <v>620</v>
      </c>
    </row>
    <row r="323" s="27" customFormat="true" ht="24.15" hidden="false" customHeight="true" outlineLevel="0" collapsed="false">
      <c r="A323" s="22"/>
      <c r="B323" s="160"/>
      <c r="C323" s="194" t="s">
        <v>621</v>
      </c>
      <c r="D323" s="194" t="s">
        <v>229</v>
      </c>
      <c r="E323" s="195" t="s">
        <v>622</v>
      </c>
      <c r="F323" s="196" t="s">
        <v>623</v>
      </c>
      <c r="G323" s="197" t="s">
        <v>144</v>
      </c>
      <c r="H323" s="198" t="n">
        <v>4</v>
      </c>
      <c r="I323" s="199"/>
      <c r="J323" s="200" t="n">
        <f aca="false">ROUND(I323*H323,2)</f>
        <v>0</v>
      </c>
      <c r="K323" s="163" t="s">
        <v>145</v>
      </c>
      <c r="L323" s="201"/>
      <c r="M323" s="202"/>
      <c r="N323" s="203" t="s">
        <v>39</v>
      </c>
      <c r="O323" s="60"/>
      <c r="P323" s="170" t="n">
        <f aca="false">O323*H323</f>
        <v>0</v>
      </c>
      <c r="Q323" s="170" t="n">
        <v>0.00014</v>
      </c>
      <c r="R323" s="170" t="n">
        <f aca="false">Q323*H323</f>
        <v>0.00056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290</v>
      </c>
      <c r="AT323" s="172" t="s">
        <v>229</v>
      </c>
      <c r="AU323" s="172" t="s">
        <v>81</v>
      </c>
      <c r="AY323" s="3" t="s">
        <v>132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79</v>
      </c>
      <c r="BK323" s="173" t="n">
        <f aca="false">ROUND(I323*H323,2)</f>
        <v>0</v>
      </c>
      <c r="BL323" s="3" t="s">
        <v>215</v>
      </c>
      <c r="BM323" s="172" t="s">
        <v>624</v>
      </c>
    </row>
    <row r="324" s="27" customFormat="true" ht="33" hidden="false" customHeight="true" outlineLevel="0" collapsed="false">
      <c r="A324" s="22"/>
      <c r="B324" s="160"/>
      <c r="C324" s="161" t="s">
        <v>625</v>
      </c>
      <c r="D324" s="161" t="s">
        <v>134</v>
      </c>
      <c r="E324" s="162" t="s">
        <v>626</v>
      </c>
      <c r="F324" s="163" t="s">
        <v>627</v>
      </c>
      <c r="G324" s="164" t="s">
        <v>144</v>
      </c>
      <c r="H324" s="165" t="n">
        <v>6</v>
      </c>
      <c r="I324" s="166"/>
      <c r="J324" s="167" t="n">
        <f aca="false">ROUND(I324*H324,2)</f>
        <v>0</v>
      </c>
      <c r="K324" s="163" t="s">
        <v>145</v>
      </c>
      <c r="L324" s="23"/>
      <c r="M324" s="168"/>
      <c r="N324" s="169" t="s">
        <v>39</v>
      </c>
      <c r="O324" s="60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4.8E-005</v>
      </c>
      <c r="T324" s="171" t="n">
        <f aca="false">S324*H324</f>
        <v>0.000288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215</v>
      </c>
      <c r="AT324" s="172" t="s">
        <v>134</v>
      </c>
      <c r="AU324" s="172" t="s">
        <v>81</v>
      </c>
      <c r="AY324" s="3" t="s">
        <v>132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79</v>
      </c>
      <c r="BK324" s="173" t="n">
        <f aca="false">ROUND(I324*H324,2)</f>
        <v>0</v>
      </c>
      <c r="BL324" s="3" t="s">
        <v>215</v>
      </c>
      <c r="BM324" s="172" t="s">
        <v>628</v>
      </c>
    </row>
    <row r="325" s="27" customFormat="true" ht="24.15" hidden="false" customHeight="true" outlineLevel="0" collapsed="false">
      <c r="A325" s="22"/>
      <c r="B325" s="160"/>
      <c r="C325" s="161" t="s">
        <v>629</v>
      </c>
      <c r="D325" s="161" t="s">
        <v>134</v>
      </c>
      <c r="E325" s="162" t="s">
        <v>630</v>
      </c>
      <c r="F325" s="163" t="s">
        <v>631</v>
      </c>
      <c r="G325" s="164" t="s">
        <v>144</v>
      </c>
      <c r="H325" s="165" t="n">
        <v>1</v>
      </c>
      <c r="I325" s="166"/>
      <c r="J325" s="167" t="n">
        <f aca="false">ROUND(I325*H325,2)</f>
        <v>0</v>
      </c>
      <c r="K325" s="163" t="s">
        <v>145</v>
      </c>
      <c r="L325" s="23"/>
      <c r="M325" s="168"/>
      <c r="N325" s="169" t="s">
        <v>39</v>
      </c>
      <c r="O325" s="60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215</v>
      </c>
      <c r="AT325" s="172" t="s">
        <v>134</v>
      </c>
      <c r="AU325" s="172" t="s">
        <v>81</v>
      </c>
      <c r="AY325" s="3" t="s">
        <v>132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79</v>
      </c>
      <c r="BK325" s="173" t="n">
        <f aca="false">ROUND(I325*H325,2)</f>
        <v>0</v>
      </c>
      <c r="BL325" s="3" t="s">
        <v>215</v>
      </c>
      <c r="BM325" s="172" t="s">
        <v>632</v>
      </c>
    </row>
    <row r="326" s="27" customFormat="true" ht="24.15" hidden="false" customHeight="true" outlineLevel="0" collapsed="false">
      <c r="A326" s="22"/>
      <c r="B326" s="160"/>
      <c r="C326" s="194" t="s">
        <v>633</v>
      </c>
      <c r="D326" s="194" t="s">
        <v>229</v>
      </c>
      <c r="E326" s="195" t="s">
        <v>634</v>
      </c>
      <c r="F326" s="196" t="s">
        <v>635</v>
      </c>
      <c r="G326" s="197" t="s">
        <v>144</v>
      </c>
      <c r="H326" s="198" t="n">
        <v>1</v>
      </c>
      <c r="I326" s="199"/>
      <c r="J326" s="200" t="n">
        <f aca="false">ROUND(I326*H326,2)</f>
        <v>0</v>
      </c>
      <c r="K326" s="163" t="s">
        <v>145</v>
      </c>
      <c r="L326" s="201"/>
      <c r="M326" s="202"/>
      <c r="N326" s="203" t="s">
        <v>39</v>
      </c>
      <c r="O326" s="60"/>
      <c r="P326" s="170" t="n">
        <f aca="false">O326*H326</f>
        <v>0</v>
      </c>
      <c r="Q326" s="170" t="n">
        <v>6E-005</v>
      </c>
      <c r="R326" s="170" t="n">
        <f aca="false">Q326*H326</f>
        <v>6E-005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290</v>
      </c>
      <c r="AT326" s="172" t="s">
        <v>229</v>
      </c>
      <c r="AU326" s="172" t="s">
        <v>81</v>
      </c>
      <c r="AY326" s="3" t="s">
        <v>132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215</v>
      </c>
      <c r="BM326" s="172" t="s">
        <v>636</v>
      </c>
    </row>
    <row r="327" s="27" customFormat="true" ht="33" hidden="false" customHeight="true" outlineLevel="0" collapsed="false">
      <c r="A327" s="22"/>
      <c r="B327" s="160"/>
      <c r="C327" s="161" t="s">
        <v>637</v>
      </c>
      <c r="D327" s="161" t="s">
        <v>134</v>
      </c>
      <c r="E327" s="162" t="s">
        <v>638</v>
      </c>
      <c r="F327" s="163" t="s">
        <v>639</v>
      </c>
      <c r="G327" s="164" t="s">
        <v>144</v>
      </c>
      <c r="H327" s="165" t="n">
        <v>13</v>
      </c>
      <c r="I327" s="166"/>
      <c r="J327" s="167" t="n">
        <f aca="false">ROUND(I327*H327,2)</f>
        <v>0</v>
      </c>
      <c r="K327" s="163" t="s">
        <v>145</v>
      </c>
      <c r="L327" s="23"/>
      <c r="M327" s="168"/>
      <c r="N327" s="169" t="s">
        <v>39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215</v>
      </c>
      <c r="AT327" s="172" t="s">
        <v>134</v>
      </c>
      <c r="AU327" s="172" t="s">
        <v>81</v>
      </c>
      <c r="AY327" s="3" t="s">
        <v>132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79</v>
      </c>
      <c r="BK327" s="173" t="n">
        <f aca="false">ROUND(I327*H327,2)</f>
        <v>0</v>
      </c>
      <c r="BL327" s="3" t="s">
        <v>215</v>
      </c>
      <c r="BM327" s="172" t="s">
        <v>640</v>
      </c>
    </row>
    <row r="328" s="27" customFormat="true" ht="24.15" hidden="false" customHeight="true" outlineLevel="0" collapsed="false">
      <c r="A328" s="22"/>
      <c r="B328" s="160"/>
      <c r="C328" s="194" t="s">
        <v>641</v>
      </c>
      <c r="D328" s="194" t="s">
        <v>229</v>
      </c>
      <c r="E328" s="195" t="s">
        <v>642</v>
      </c>
      <c r="F328" s="196" t="s">
        <v>643</v>
      </c>
      <c r="G328" s="197" t="s">
        <v>144</v>
      </c>
      <c r="H328" s="198" t="n">
        <v>13</v>
      </c>
      <c r="I328" s="199"/>
      <c r="J328" s="200" t="n">
        <f aca="false">ROUND(I328*H328,2)</f>
        <v>0</v>
      </c>
      <c r="K328" s="163" t="s">
        <v>145</v>
      </c>
      <c r="L328" s="201"/>
      <c r="M328" s="202"/>
      <c r="N328" s="203" t="s">
        <v>39</v>
      </c>
      <c r="O328" s="60"/>
      <c r="P328" s="170" t="n">
        <f aca="false">O328*H328</f>
        <v>0</v>
      </c>
      <c r="Q328" s="170" t="n">
        <v>0.0001</v>
      </c>
      <c r="R328" s="170" t="n">
        <f aca="false">Q328*H328</f>
        <v>0.0013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290</v>
      </c>
      <c r="AT328" s="172" t="s">
        <v>229</v>
      </c>
      <c r="AU328" s="172" t="s">
        <v>81</v>
      </c>
      <c r="AY328" s="3" t="s">
        <v>132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79</v>
      </c>
      <c r="BK328" s="173" t="n">
        <f aca="false">ROUND(I328*H328,2)</f>
        <v>0</v>
      </c>
      <c r="BL328" s="3" t="s">
        <v>215</v>
      </c>
      <c r="BM328" s="172" t="s">
        <v>644</v>
      </c>
    </row>
    <row r="329" s="27" customFormat="true" ht="37.8" hidden="false" customHeight="true" outlineLevel="0" collapsed="false">
      <c r="A329" s="22"/>
      <c r="B329" s="160"/>
      <c r="C329" s="161" t="s">
        <v>645</v>
      </c>
      <c r="D329" s="161" t="s">
        <v>134</v>
      </c>
      <c r="E329" s="162" t="s">
        <v>646</v>
      </c>
      <c r="F329" s="163" t="s">
        <v>647</v>
      </c>
      <c r="G329" s="164" t="s">
        <v>144</v>
      </c>
      <c r="H329" s="165" t="n">
        <v>12</v>
      </c>
      <c r="I329" s="166"/>
      <c r="J329" s="167" t="n">
        <f aca="false">ROUND(I329*H329,2)</f>
        <v>0</v>
      </c>
      <c r="K329" s="163" t="s">
        <v>145</v>
      </c>
      <c r="L329" s="23"/>
      <c r="M329" s="168"/>
      <c r="N329" s="169" t="s">
        <v>39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4.8E-005</v>
      </c>
      <c r="T329" s="171" t="n">
        <f aca="false">S329*H329</f>
        <v>0.000576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215</v>
      </c>
      <c r="AT329" s="172" t="s">
        <v>134</v>
      </c>
      <c r="AU329" s="172" t="s">
        <v>81</v>
      </c>
      <c r="AY329" s="3" t="s">
        <v>132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79</v>
      </c>
      <c r="BK329" s="173" t="n">
        <f aca="false">ROUND(I329*H329,2)</f>
        <v>0</v>
      </c>
      <c r="BL329" s="3" t="s">
        <v>215</v>
      </c>
      <c r="BM329" s="172" t="s">
        <v>648</v>
      </c>
    </row>
    <row r="330" s="27" customFormat="true" ht="24.15" hidden="false" customHeight="true" outlineLevel="0" collapsed="false">
      <c r="A330" s="22"/>
      <c r="B330" s="160"/>
      <c r="C330" s="161" t="s">
        <v>649</v>
      </c>
      <c r="D330" s="161" t="s">
        <v>134</v>
      </c>
      <c r="E330" s="162" t="s">
        <v>650</v>
      </c>
      <c r="F330" s="163" t="s">
        <v>651</v>
      </c>
      <c r="G330" s="164" t="s">
        <v>144</v>
      </c>
      <c r="H330" s="165" t="n">
        <v>2</v>
      </c>
      <c r="I330" s="166"/>
      <c r="J330" s="167" t="n">
        <f aca="false">ROUND(I330*H330,2)</f>
        <v>0</v>
      </c>
      <c r="K330" s="163" t="s">
        <v>145</v>
      </c>
      <c r="L330" s="23"/>
      <c r="M330" s="168"/>
      <c r="N330" s="169" t="s">
        <v>39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215</v>
      </c>
      <c r="AT330" s="172" t="s">
        <v>134</v>
      </c>
      <c r="AU330" s="172" t="s">
        <v>81</v>
      </c>
      <c r="AY330" s="3" t="s">
        <v>132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79</v>
      </c>
      <c r="BK330" s="173" t="n">
        <f aca="false">ROUND(I330*H330,2)</f>
        <v>0</v>
      </c>
      <c r="BL330" s="3" t="s">
        <v>215</v>
      </c>
      <c r="BM330" s="172" t="s">
        <v>652</v>
      </c>
    </row>
    <row r="331" s="27" customFormat="true" ht="33" hidden="false" customHeight="true" outlineLevel="0" collapsed="false">
      <c r="A331" s="22"/>
      <c r="B331" s="160"/>
      <c r="C331" s="194" t="s">
        <v>653</v>
      </c>
      <c r="D331" s="194" t="s">
        <v>229</v>
      </c>
      <c r="E331" s="195" t="s">
        <v>654</v>
      </c>
      <c r="F331" s="196" t="s">
        <v>655</v>
      </c>
      <c r="G331" s="197" t="s">
        <v>144</v>
      </c>
      <c r="H331" s="198" t="n">
        <v>2</v>
      </c>
      <c r="I331" s="199"/>
      <c r="J331" s="200" t="n">
        <f aca="false">ROUND(I331*H331,2)</f>
        <v>0</v>
      </c>
      <c r="K331" s="196"/>
      <c r="L331" s="201"/>
      <c r="M331" s="202"/>
      <c r="N331" s="203" t="s">
        <v>39</v>
      </c>
      <c r="O331" s="60"/>
      <c r="P331" s="170" t="n">
        <f aca="false">O331*H331</f>
        <v>0</v>
      </c>
      <c r="Q331" s="170" t="n">
        <v>0.0065</v>
      </c>
      <c r="R331" s="170" t="n">
        <f aca="false">Q331*H331</f>
        <v>0.013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290</v>
      </c>
      <c r="AT331" s="172" t="s">
        <v>229</v>
      </c>
      <c r="AU331" s="172" t="s">
        <v>81</v>
      </c>
      <c r="AY331" s="3" t="s">
        <v>132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79</v>
      </c>
      <c r="BK331" s="173" t="n">
        <f aca="false">ROUND(I331*H331,2)</f>
        <v>0</v>
      </c>
      <c r="BL331" s="3" t="s">
        <v>215</v>
      </c>
      <c r="BM331" s="172" t="s">
        <v>656</v>
      </c>
    </row>
    <row r="332" s="27" customFormat="true" ht="24.15" hidden="false" customHeight="true" outlineLevel="0" collapsed="false">
      <c r="A332" s="22"/>
      <c r="B332" s="160"/>
      <c r="C332" s="161" t="s">
        <v>657</v>
      </c>
      <c r="D332" s="161" t="s">
        <v>134</v>
      </c>
      <c r="E332" s="162" t="s">
        <v>658</v>
      </c>
      <c r="F332" s="163" t="s">
        <v>659</v>
      </c>
      <c r="G332" s="164" t="s">
        <v>144</v>
      </c>
      <c r="H332" s="165" t="n">
        <v>5</v>
      </c>
      <c r="I332" s="166"/>
      <c r="J332" s="167" t="n">
        <f aca="false">ROUND(I332*H332,2)</f>
        <v>0</v>
      </c>
      <c r="K332" s="163" t="s">
        <v>145</v>
      </c>
      <c r="L332" s="23"/>
      <c r="M332" s="168"/>
      <c r="N332" s="169" t="s">
        <v>39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215</v>
      </c>
      <c r="AT332" s="172" t="s">
        <v>134</v>
      </c>
      <c r="AU332" s="172" t="s">
        <v>81</v>
      </c>
      <c r="AY332" s="3" t="s">
        <v>132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79</v>
      </c>
      <c r="BK332" s="173" t="n">
        <f aca="false">ROUND(I332*H332,2)</f>
        <v>0</v>
      </c>
      <c r="BL332" s="3" t="s">
        <v>215</v>
      </c>
      <c r="BM332" s="172" t="s">
        <v>660</v>
      </c>
    </row>
    <row r="333" s="27" customFormat="true" ht="24.15" hidden="false" customHeight="true" outlineLevel="0" collapsed="false">
      <c r="A333" s="22"/>
      <c r="B333" s="160"/>
      <c r="C333" s="194" t="s">
        <v>661</v>
      </c>
      <c r="D333" s="194" t="s">
        <v>229</v>
      </c>
      <c r="E333" s="195" t="s">
        <v>662</v>
      </c>
      <c r="F333" s="196" t="s">
        <v>663</v>
      </c>
      <c r="G333" s="197" t="s">
        <v>144</v>
      </c>
      <c r="H333" s="198" t="n">
        <v>5</v>
      </c>
      <c r="I333" s="199"/>
      <c r="J333" s="200" t="n">
        <f aca="false">ROUND(I333*H333,2)</f>
        <v>0</v>
      </c>
      <c r="K333" s="196"/>
      <c r="L333" s="201"/>
      <c r="M333" s="202"/>
      <c r="N333" s="203" t="s">
        <v>39</v>
      </c>
      <c r="O333" s="60"/>
      <c r="P333" s="170" t="n">
        <f aca="false">O333*H333</f>
        <v>0</v>
      </c>
      <c r="Q333" s="170" t="n">
        <v>0.0065</v>
      </c>
      <c r="R333" s="170" t="n">
        <f aca="false">Q333*H333</f>
        <v>0.0325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290</v>
      </c>
      <c r="AT333" s="172" t="s">
        <v>229</v>
      </c>
      <c r="AU333" s="172" t="s">
        <v>81</v>
      </c>
      <c r="AY333" s="3" t="s">
        <v>132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79</v>
      </c>
      <c r="BK333" s="173" t="n">
        <f aca="false">ROUND(I333*H333,2)</f>
        <v>0</v>
      </c>
      <c r="BL333" s="3" t="s">
        <v>215</v>
      </c>
      <c r="BM333" s="172" t="s">
        <v>664</v>
      </c>
    </row>
    <row r="334" s="27" customFormat="true" ht="37.8" hidden="false" customHeight="true" outlineLevel="0" collapsed="false">
      <c r="A334" s="22"/>
      <c r="B334" s="160"/>
      <c r="C334" s="161" t="s">
        <v>665</v>
      </c>
      <c r="D334" s="161" t="s">
        <v>134</v>
      </c>
      <c r="E334" s="162" t="s">
        <v>666</v>
      </c>
      <c r="F334" s="163" t="s">
        <v>667</v>
      </c>
      <c r="G334" s="164" t="s">
        <v>144</v>
      </c>
      <c r="H334" s="165" t="n">
        <v>5</v>
      </c>
      <c r="I334" s="166"/>
      <c r="J334" s="167" t="n">
        <f aca="false">ROUND(I334*H334,2)</f>
        <v>0</v>
      </c>
      <c r="K334" s="163" t="s">
        <v>145</v>
      </c>
      <c r="L334" s="23"/>
      <c r="M334" s="168"/>
      <c r="N334" s="169" t="s">
        <v>39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0.0008</v>
      </c>
      <c r="T334" s="171" t="n">
        <f aca="false">S334*H334</f>
        <v>0.004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215</v>
      </c>
      <c r="AT334" s="172" t="s">
        <v>134</v>
      </c>
      <c r="AU334" s="172" t="s">
        <v>81</v>
      </c>
      <c r="AY334" s="3" t="s">
        <v>132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79</v>
      </c>
      <c r="BK334" s="173" t="n">
        <f aca="false">ROUND(I334*H334,2)</f>
        <v>0</v>
      </c>
      <c r="BL334" s="3" t="s">
        <v>215</v>
      </c>
      <c r="BM334" s="172" t="s">
        <v>668</v>
      </c>
    </row>
    <row r="335" s="27" customFormat="true" ht="33" hidden="false" customHeight="true" outlineLevel="0" collapsed="false">
      <c r="A335" s="22"/>
      <c r="B335" s="160"/>
      <c r="C335" s="161" t="s">
        <v>669</v>
      </c>
      <c r="D335" s="161" t="s">
        <v>134</v>
      </c>
      <c r="E335" s="162" t="s">
        <v>670</v>
      </c>
      <c r="F335" s="163" t="s">
        <v>671</v>
      </c>
      <c r="G335" s="164" t="s">
        <v>144</v>
      </c>
      <c r="H335" s="165" t="n">
        <v>1</v>
      </c>
      <c r="I335" s="166"/>
      <c r="J335" s="167" t="n">
        <f aca="false">ROUND(I335*H335,2)</f>
        <v>0</v>
      </c>
      <c r="K335" s="163" t="s">
        <v>145</v>
      </c>
      <c r="L335" s="23"/>
      <c r="M335" s="168"/>
      <c r="N335" s="169" t="s">
        <v>39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215</v>
      </c>
      <c r="AT335" s="172" t="s">
        <v>134</v>
      </c>
      <c r="AU335" s="172" t="s">
        <v>81</v>
      </c>
      <c r="AY335" s="3" t="s">
        <v>132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79</v>
      </c>
      <c r="BK335" s="173" t="n">
        <f aca="false">ROUND(I335*H335,2)</f>
        <v>0</v>
      </c>
      <c r="BL335" s="3" t="s">
        <v>215</v>
      </c>
      <c r="BM335" s="172" t="s">
        <v>672</v>
      </c>
    </row>
    <row r="336" s="27" customFormat="true" ht="24.15" hidden="false" customHeight="true" outlineLevel="0" collapsed="false">
      <c r="A336" s="22"/>
      <c r="B336" s="160"/>
      <c r="C336" s="194" t="s">
        <v>673</v>
      </c>
      <c r="D336" s="194" t="s">
        <v>229</v>
      </c>
      <c r="E336" s="195" t="s">
        <v>674</v>
      </c>
      <c r="F336" s="196" t="s">
        <v>675</v>
      </c>
      <c r="G336" s="197" t="s">
        <v>144</v>
      </c>
      <c r="H336" s="198" t="n">
        <v>1</v>
      </c>
      <c r="I336" s="199"/>
      <c r="J336" s="200" t="n">
        <f aca="false">ROUND(I336*H336,2)</f>
        <v>0</v>
      </c>
      <c r="K336" s="196"/>
      <c r="L336" s="201"/>
      <c r="M336" s="202"/>
      <c r="N336" s="203" t="s">
        <v>39</v>
      </c>
      <c r="O336" s="60"/>
      <c r="P336" s="170" t="n">
        <f aca="false">O336*H336</f>
        <v>0</v>
      </c>
      <c r="Q336" s="170" t="n">
        <v>0.00051</v>
      </c>
      <c r="R336" s="170" t="n">
        <f aca="false">Q336*H336</f>
        <v>0.00051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290</v>
      </c>
      <c r="AT336" s="172" t="s">
        <v>229</v>
      </c>
      <c r="AU336" s="172" t="s">
        <v>81</v>
      </c>
      <c r="AY336" s="3" t="s">
        <v>132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79</v>
      </c>
      <c r="BK336" s="173" t="n">
        <f aca="false">ROUND(I336*H336,2)</f>
        <v>0</v>
      </c>
      <c r="BL336" s="3" t="s">
        <v>215</v>
      </c>
      <c r="BM336" s="172" t="s">
        <v>676</v>
      </c>
    </row>
    <row r="337" s="27" customFormat="true" ht="24.15" hidden="false" customHeight="true" outlineLevel="0" collapsed="false">
      <c r="A337" s="22"/>
      <c r="B337" s="160"/>
      <c r="C337" s="161" t="s">
        <v>677</v>
      </c>
      <c r="D337" s="161" t="s">
        <v>134</v>
      </c>
      <c r="E337" s="162" t="s">
        <v>678</v>
      </c>
      <c r="F337" s="163" t="s">
        <v>679</v>
      </c>
      <c r="G337" s="164" t="s">
        <v>144</v>
      </c>
      <c r="H337" s="165" t="n">
        <v>1</v>
      </c>
      <c r="I337" s="166"/>
      <c r="J337" s="167" t="n">
        <f aca="false">ROUND(I337*H337,2)</f>
        <v>0</v>
      </c>
      <c r="K337" s="163" t="s">
        <v>145</v>
      </c>
      <c r="L337" s="23"/>
      <c r="M337" s="168"/>
      <c r="N337" s="169" t="s">
        <v>39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215</v>
      </c>
      <c r="AT337" s="172" t="s">
        <v>134</v>
      </c>
      <c r="AU337" s="172" t="s">
        <v>81</v>
      </c>
      <c r="AY337" s="3" t="s">
        <v>132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79</v>
      </c>
      <c r="BK337" s="173" t="n">
        <f aca="false">ROUND(I337*H337,2)</f>
        <v>0</v>
      </c>
      <c r="BL337" s="3" t="s">
        <v>215</v>
      </c>
      <c r="BM337" s="172" t="s">
        <v>680</v>
      </c>
    </row>
    <row r="338" s="27" customFormat="true" ht="21.75" hidden="false" customHeight="true" outlineLevel="0" collapsed="false">
      <c r="A338" s="22"/>
      <c r="B338" s="160"/>
      <c r="C338" s="161" t="s">
        <v>681</v>
      </c>
      <c r="D338" s="161" t="s">
        <v>134</v>
      </c>
      <c r="E338" s="162" t="s">
        <v>682</v>
      </c>
      <c r="F338" s="163" t="s">
        <v>683</v>
      </c>
      <c r="G338" s="164" t="s">
        <v>144</v>
      </c>
      <c r="H338" s="165" t="n">
        <v>1</v>
      </c>
      <c r="I338" s="166"/>
      <c r="J338" s="167" t="n">
        <f aca="false">ROUND(I338*H338,2)</f>
        <v>0</v>
      </c>
      <c r="K338" s="163" t="s">
        <v>145</v>
      </c>
      <c r="L338" s="23"/>
      <c r="M338" s="168"/>
      <c r="N338" s="169" t="s">
        <v>39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215</v>
      </c>
      <c r="AT338" s="172" t="s">
        <v>134</v>
      </c>
      <c r="AU338" s="172" t="s">
        <v>81</v>
      </c>
      <c r="AY338" s="3" t="s">
        <v>132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79</v>
      </c>
      <c r="BK338" s="173" t="n">
        <f aca="false">ROUND(I338*H338,2)</f>
        <v>0</v>
      </c>
      <c r="BL338" s="3" t="s">
        <v>215</v>
      </c>
      <c r="BM338" s="172" t="s">
        <v>684</v>
      </c>
    </row>
    <row r="339" s="27" customFormat="true" ht="21.75" hidden="false" customHeight="true" outlineLevel="0" collapsed="false">
      <c r="A339" s="22"/>
      <c r="B339" s="160"/>
      <c r="C339" s="161" t="s">
        <v>685</v>
      </c>
      <c r="D339" s="161" t="s">
        <v>134</v>
      </c>
      <c r="E339" s="162" t="s">
        <v>686</v>
      </c>
      <c r="F339" s="163" t="s">
        <v>687</v>
      </c>
      <c r="G339" s="164" t="s">
        <v>144</v>
      </c>
      <c r="H339" s="165" t="n">
        <v>1</v>
      </c>
      <c r="I339" s="166"/>
      <c r="J339" s="167" t="n">
        <f aca="false">ROUND(I339*H339,2)</f>
        <v>0</v>
      </c>
      <c r="K339" s="163"/>
      <c r="L339" s="23"/>
      <c r="M339" s="168"/>
      <c r="N339" s="169" t="s">
        <v>39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215</v>
      </c>
      <c r="AT339" s="172" t="s">
        <v>134</v>
      </c>
      <c r="AU339" s="172" t="s">
        <v>81</v>
      </c>
      <c r="AY339" s="3" t="s">
        <v>132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79</v>
      </c>
      <c r="BK339" s="173" t="n">
        <f aca="false">ROUND(I339*H339,2)</f>
        <v>0</v>
      </c>
      <c r="BL339" s="3" t="s">
        <v>215</v>
      </c>
      <c r="BM339" s="172" t="s">
        <v>688</v>
      </c>
    </row>
    <row r="340" s="27" customFormat="true" ht="24.15" hidden="false" customHeight="true" outlineLevel="0" collapsed="false">
      <c r="A340" s="22"/>
      <c r="B340" s="160"/>
      <c r="C340" s="161" t="s">
        <v>689</v>
      </c>
      <c r="D340" s="161" t="s">
        <v>134</v>
      </c>
      <c r="E340" s="162" t="s">
        <v>690</v>
      </c>
      <c r="F340" s="163" t="s">
        <v>691</v>
      </c>
      <c r="G340" s="164" t="s">
        <v>378</v>
      </c>
      <c r="H340" s="213"/>
      <c r="I340" s="166"/>
      <c r="J340" s="167" t="n">
        <f aca="false">ROUND(I340*H340,2)</f>
        <v>0</v>
      </c>
      <c r="K340" s="163" t="s">
        <v>145</v>
      </c>
      <c r="L340" s="23"/>
      <c r="M340" s="168"/>
      <c r="N340" s="169" t="s">
        <v>39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215</v>
      </c>
      <c r="AT340" s="172" t="s">
        <v>134</v>
      </c>
      <c r="AU340" s="172" t="s">
        <v>81</v>
      </c>
      <c r="AY340" s="3" t="s">
        <v>132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79</v>
      </c>
      <c r="BK340" s="173" t="n">
        <f aca="false">ROUND(I340*H340,2)</f>
        <v>0</v>
      </c>
      <c r="BL340" s="3" t="s">
        <v>215</v>
      </c>
      <c r="BM340" s="172" t="s">
        <v>692</v>
      </c>
    </row>
    <row r="341" s="146" customFormat="true" ht="22.8" hidden="false" customHeight="true" outlineLevel="0" collapsed="false">
      <c r="B341" s="147"/>
      <c r="D341" s="148" t="s">
        <v>73</v>
      </c>
      <c r="E341" s="158" t="s">
        <v>693</v>
      </c>
      <c r="F341" s="158" t="s">
        <v>694</v>
      </c>
      <c r="I341" s="150"/>
      <c r="J341" s="159" t="n">
        <f aca="false">BK341</f>
        <v>0</v>
      </c>
      <c r="L341" s="147"/>
      <c r="M341" s="152"/>
      <c r="N341" s="153"/>
      <c r="O341" s="153"/>
      <c r="P341" s="154" t="n">
        <f aca="false">SUM(P342:P347)</f>
        <v>0</v>
      </c>
      <c r="Q341" s="153"/>
      <c r="R341" s="154" t="n">
        <f aca="false">SUM(R342:R347)</f>
        <v>0.02124</v>
      </c>
      <c r="S341" s="153"/>
      <c r="T341" s="155" t="n">
        <f aca="false">SUM(T342:T347)</f>
        <v>0</v>
      </c>
      <c r="AR341" s="148" t="s">
        <v>81</v>
      </c>
      <c r="AT341" s="156" t="s">
        <v>73</v>
      </c>
      <c r="AU341" s="156" t="s">
        <v>79</v>
      </c>
      <c r="AY341" s="148" t="s">
        <v>132</v>
      </c>
      <c r="BK341" s="157" t="n">
        <f aca="false">SUM(BK342:BK347)</f>
        <v>0</v>
      </c>
    </row>
    <row r="342" s="27" customFormat="true" ht="24.15" hidden="false" customHeight="true" outlineLevel="0" collapsed="false">
      <c r="A342" s="22"/>
      <c r="B342" s="160"/>
      <c r="C342" s="161" t="s">
        <v>695</v>
      </c>
      <c r="D342" s="161" t="s">
        <v>134</v>
      </c>
      <c r="E342" s="162" t="s">
        <v>696</v>
      </c>
      <c r="F342" s="163" t="s">
        <v>697</v>
      </c>
      <c r="G342" s="164" t="s">
        <v>144</v>
      </c>
      <c r="H342" s="165" t="n">
        <v>1</v>
      </c>
      <c r="I342" s="166"/>
      <c r="J342" s="167" t="n">
        <f aca="false">ROUND(I342*H342,2)</f>
        <v>0</v>
      </c>
      <c r="K342" s="163" t="s">
        <v>145</v>
      </c>
      <c r="L342" s="23"/>
      <c r="M342" s="168"/>
      <c r="N342" s="169" t="s">
        <v>39</v>
      </c>
      <c r="O342" s="60"/>
      <c r="P342" s="170" t="n">
        <f aca="false">O342*H342</f>
        <v>0</v>
      </c>
      <c r="Q342" s="170" t="n">
        <v>0</v>
      </c>
      <c r="R342" s="170" t="n">
        <f aca="false">Q342*H342</f>
        <v>0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215</v>
      </c>
      <c r="AT342" s="172" t="s">
        <v>134</v>
      </c>
      <c r="AU342" s="172" t="s">
        <v>81</v>
      </c>
      <c r="AY342" s="3" t="s">
        <v>132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79</v>
      </c>
      <c r="BK342" s="173" t="n">
        <f aca="false">ROUND(I342*H342,2)</f>
        <v>0</v>
      </c>
      <c r="BL342" s="3" t="s">
        <v>215</v>
      </c>
      <c r="BM342" s="172" t="s">
        <v>698</v>
      </c>
    </row>
    <row r="343" s="27" customFormat="true" ht="21.75" hidden="false" customHeight="true" outlineLevel="0" collapsed="false">
      <c r="A343" s="22"/>
      <c r="B343" s="160"/>
      <c r="C343" s="194" t="s">
        <v>699</v>
      </c>
      <c r="D343" s="194" t="s">
        <v>229</v>
      </c>
      <c r="E343" s="195" t="s">
        <v>700</v>
      </c>
      <c r="F343" s="196" t="s">
        <v>701</v>
      </c>
      <c r="G343" s="197" t="s">
        <v>144</v>
      </c>
      <c r="H343" s="198" t="n">
        <v>1</v>
      </c>
      <c r="I343" s="199"/>
      <c r="J343" s="200" t="n">
        <f aca="false">ROUND(I343*H343,2)</f>
        <v>0</v>
      </c>
      <c r="K343" s="196"/>
      <c r="L343" s="201"/>
      <c r="M343" s="202"/>
      <c r="N343" s="203" t="s">
        <v>39</v>
      </c>
      <c r="O343" s="60"/>
      <c r="P343" s="170" t="n">
        <f aca="false">O343*H343</f>
        <v>0</v>
      </c>
      <c r="Q343" s="170" t="n">
        <v>0.0036</v>
      </c>
      <c r="R343" s="170" t="n">
        <f aca="false">Q343*H343</f>
        <v>0.0036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290</v>
      </c>
      <c r="AT343" s="172" t="s">
        <v>229</v>
      </c>
      <c r="AU343" s="172" t="s">
        <v>81</v>
      </c>
      <c r="AY343" s="3" t="s">
        <v>132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79</v>
      </c>
      <c r="BK343" s="173" t="n">
        <f aca="false">ROUND(I343*H343,2)</f>
        <v>0</v>
      </c>
      <c r="BL343" s="3" t="s">
        <v>215</v>
      </c>
      <c r="BM343" s="172" t="s">
        <v>702</v>
      </c>
    </row>
    <row r="344" s="27" customFormat="true" ht="24.15" hidden="false" customHeight="true" outlineLevel="0" collapsed="false">
      <c r="A344" s="22"/>
      <c r="B344" s="160"/>
      <c r="C344" s="161" t="s">
        <v>703</v>
      </c>
      <c r="D344" s="161" t="s">
        <v>134</v>
      </c>
      <c r="E344" s="162" t="s">
        <v>704</v>
      </c>
      <c r="F344" s="163" t="s">
        <v>705</v>
      </c>
      <c r="G344" s="164" t="s">
        <v>144</v>
      </c>
      <c r="H344" s="165" t="n">
        <v>1</v>
      </c>
      <c r="I344" s="166"/>
      <c r="J344" s="167" t="n">
        <f aca="false">ROUND(I344*H344,2)</f>
        <v>0</v>
      </c>
      <c r="K344" s="163" t="s">
        <v>145</v>
      </c>
      <c r="L344" s="23"/>
      <c r="M344" s="168"/>
      <c r="N344" s="169" t="s">
        <v>39</v>
      </c>
      <c r="O344" s="60"/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215</v>
      </c>
      <c r="AT344" s="172" t="s">
        <v>134</v>
      </c>
      <c r="AU344" s="172" t="s">
        <v>81</v>
      </c>
      <c r="AY344" s="3" t="s">
        <v>132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79</v>
      </c>
      <c r="BK344" s="173" t="n">
        <f aca="false">ROUND(I344*H344,2)</f>
        <v>0</v>
      </c>
      <c r="BL344" s="3" t="s">
        <v>215</v>
      </c>
      <c r="BM344" s="172" t="s">
        <v>706</v>
      </c>
    </row>
    <row r="345" s="27" customFormat="true" ht="24.15" hidden="false" customHeight="true" outlineLevel="0" collapsed="false">
      <c r="A345" s="22"/>
      <c r="B345" s="160"/>
      <c r="C345" s="194" t="s">
        <v>707</v>
      </c>
      <c r="D345" s="194" t="s">
        <v>229</v>
      </c>
      <c r="E345" s="195" t="s">
        <v>708</v>
      </c>
      <c r="F345" s="196" t="s">
        <v>709</v>
      </c>
      <c r="G345" s="197" t="s">
        <v>144</v>
      </c>
      <c r="H345" s="198" t="n">
        <v>1</v>
      </c>
      <c r="I345" s="199"/>
      <c r="J345" s="200" t="n">
        <f aca="false">ROUND(I345*H345,2)</f>
        <v>0</v>
      </c>
      <c r="K345" s="196" t="s">
        <v>145</v>
      </c>
      <c r="L345" s="201"/>
      <c r="M345" s="202"/>
      <c r="N345" s="203" t="s">
        <v>39</v>
      </c>
      <c r="O345" s="60"/>
      <c r="P345" s="170" t="n">
        <f aca="false">O345*H345</f>
        <v>0</v>
      </c>
      <c r="Q345" s="170" t="n">
        <v>0.00044</v>
      </c>
      <c r="R345" s="170" t="n">
        <f aca="false">Q345*H345</f>
        <v>0.00044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290</v>
      </c>
      <c r="AT345" s="172" t="s">
        <v>229</v>
      </c>
      <c r="AU345" s="172" t="s">
        <v>81</v>
      </c>
      <c r="AY345" s="3" t="s">
        <v>132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79</v>
      </c>
      <c r="BK345" s="173" t="n">
        <f aca="false">ROUND(I345*H345,2)</f>
        <v>0</v>
      </c>
      <c r="BL345" s="3" t="s">
        <v>215</v>
      </c>
      <c r="BM345" s="172" t="s">
        <v>710</v>
      </c>
    </row>
    <row r="346" s="27" customFormat="true" ht="37.8" hidden="false" customHeight="true" outlineLevel="0" collapsed="false">
      <c r="A346" s="22"/>
      <c r="B346" s="160"/>
      <c r="C346" s="161" t="s">
        <v>711</v>
      </c>
      <c r="D346" s="161" t="s">
        <v>134</v>
      </c>
      <c r="E346" s="162" t="s">
        <v>712</v>
      </c>
      <c r="F346" s="163" t="s">
        <v>713</v>
      </c>
      <c r="G346" s="164" t="s">
        <v>255</v>
      </c>
      <c r="H346" s="165" t="n">
        <v>5</v>
      </c>
      <c r="I346" s="166"/>
      <c r="J346" s="167" t="n">
        <f aca="false">ROUND(I346*H346,2)</f>
        <v>0</v>
      </c>
      <c r="K346" s="163" t="s">
        <v>145</v>
      </c>
      <c r="L346" s="23"/>
      <c r="M346" s="168"/>
      <c r="N346" s="169" t="s">
        <v>39</v>
      </c>
      <c r="O346" s="60"/>
      <c r="P346" s="170" t="n">
        <f aca="false">O346*H346</f>
        <v>0</v>
      </c>
      <c r="Q346" s="170" t="n">
        <v>0.00344</v>
      </c>
      <c r="R346" s="170" t="n">
        <f aca="false">Q346*H346</f>
        <v>0.0172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215</v>
      </c>
      <c r="AT346" s="172" t="s">
        <v>134</v>
      </c>
      <c r="AU346" s="172" t="s">
        <v>81</v>
      </c>
      <c r="AY346" s="3" t="s">
        <v>132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79</v>
      </c>
      <c r="BK346" s="173" t="n">
        <f aca="false">ROUND(I346*H346,2)</f>
        <v>0</v>
      </c>
      <c r="BL346" s="3" t="s">
        <v>215</v>
      </c>
      <c r="BM346" s="172" t="s">
        <v>714</v>
      </c>
    </row>
    <row r="347" s="27" customFormat="true" ht="24.15" hidden="false" customHeight="true" outlineLevel="0" collapsed="false">
      <c r="A347" s="22"/>
      <c r="B347" s="160"/>
      <c r="C347" s="161" t="s">
        <v>715</v>
      </c>
      <c r="D347" s="161" t="s">
        <v>134</v>
      </c>
      <c r="E347" s="162" t="s">
        <v>716</v>
      </c>
      <c r="F347" s="163" t="s">
        <v>717</v>
      </c>
      <c r="G347" s="164" t="s">
        <v>378</v>
      </c>
      <c r="H347" s="213"/>
      <c r="I347" s="166"/>
      <c r="J347" s="167" t="n">
        <f aca="false">ROUND(I347*H347,2)</f>
        <v>0</v>
      </c>
      <c r="K347" s="163" t="s">
        <v>145</v>
      </c>
      <c r="L347" s="23"/>
      <c r="M347" s="168"/>
      <c r="N347" s="169" t="s">
        <v>39</v>
      </c>
      <c r="O347" s="60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215</v>
      </c>
      <c r="AT347" s="172" t="s">
        <v>134</v>
      </c>
      <c r="AU347" s="172" t="s">
        <v>81</v>
      </c>
      <c r="AY347" s="3" t="s">
        <v>132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79</v>
      </c>
      <c r="BK347" s="173" t="n">
        <f aca="false">ROUND(I347*H347,2)</f>
        <v>0</v>
      </c>
      <c r="BL347" s="3" t="s">
        <v>215</v>
      </c>
      <c r="BM347" s="172" t="s">
        <v>718</v>
      </c>
    </row>
    <row r="348" s="146" customFormat="true" ht="22.8" hidden="false" customHeight="true" outlineLevel="0" collapsed="false">
      <c r="B348" s="147"/>
      <c r="D348" s="148" t="s">
        <v>73</v>
      </c>
      <c r="E348" s="158" t="s">
        <v>719</v>
      </c>
      <c r="F348" s="158" t="s">
        <v>720</v>
      </c>
      <c r="I348" s="150"/>
      <c r="J348" s="159" t="n">
        <f aca="false">BK348</f>
        <v>0</v>
      </c>
      <c r="L348" s="147"/>
      <c r="M348" s="152"/>
      <c r="N348" s="153"/>
      <c r="O348" s="153"/>
      <c r="P348" s="154" t="n">
        <f aca="false">SUM(P349:P361)</f>
        <v>0</v>
      </c>
      <c r="Q348" s="153"/>
      <c r="R348" s="154" t="n">
        <f aca="false">SUM(R349:R361)</f>
        <v>0.556325</v>
      </c>
      <c r="S348" s="153"/>
      <c r="T348" s="155" t="n">
        <f aca="false">SUM(T349:T361)</f>
        <v>0.4221613</v>
      </c>
      <c r="AR348" s="148" t="s">
        <v>81</v>
      </c>
      <c r="AT348" s="156" t="s">
        <v>73</v>
      </c>
      <c r="AU348" s="156" t="s">
        <v>79</v>
      </c>
      <c r="AY348" s="148" t="s">
        <v>132</v>
      </c>
      <c r="BK348" s="157" t="n">
        <f aca="false">SUM(BK349:BK361)</f>
        <v>0</v>
      </c>
    </row>
    <row r="349" s="27" customFormat="true" ht="24.15" hidden="false" customHeight="true" outlineLevel="0" collapsed="false">
      <c r="A349" s="22"/>
      <c r="B349" s="160"/>
      <c r="C349" s="161" t="s">
        <v>721</v>
      </c>
      <c r="D349" s="161" t="s">
        <v>134</v>
      </c>
      <c r="E349" s="162" t="s">
        <v>722</v>
      </c>
      <c r="F349" s="163" t="s">
        <v>723</v>
      </c>
      <c r="G349" s="164" t="s">
        <v>149</v>
      </c>
      <c r="H349" s="165" t="n">
        <v>40.1</v>
      </c>
      <c r="I349" s="166"/>
      <c r="J349" s="167" t="n">
        <f aca="false">ROUND(I349*H349,2)</f>
        <v>0</v>
      </c>
      <c r="K349" s="163" t="s">
        <v>145</v>
      </c>
      <c r="L349" s="23"/>
      <c r="M349" s="168"/>
      <c r="N349" s="169" t="s">
        <v>39</v>
      </c>
      <c r="O349" s="60"/>
      <c r="P349" s="170" t="n">
        <f aca="false">O349*H349</f>
        <v>0</v>
      </c>
      <c r="Q349" s="170" t="n">
        <v>0.0122</v>
      </c>
      <c r="R349" s="170" t="n">
        <f aca="false">Q349*H349</f>
        <v>0.48922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215</v>
      </c>
      <c r="AT349" s="172" t="s">
        <v>134</v>
      </c>
      <c r="AU349" s="172" t="s">
        <v>81</v>
      </c>
      <c r="AY349" s="3" t="s">
        <v>132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79</v>
      </c>
      <c r="BK349" s="173" t="n">
        <f aca="false">ROUND(I349*H349,2)</f>
        <v>0</v>
      </c>
      <c r="BL349" s="3" t="s">
        <v>215</v>
      </c>
      <c r="BM349" s="172" t="s">
        <v>724</v>
      </c>
    </row>
    <row r="350" s="174" customFormat="true" ht="12.8" hidden="false" customHeight="false" outlineLevel="0" collapsed="false">
      <c r="B350" s="175"/>
      <c r="D350" s="176" t="s">
        <v>151</v>
      </c>
      <c r="E350" s="177"/>
      <c r="F350" s="178" t="s">
        <v>725</v>
      </c>
      <c r="H350" s="179" t="n">
        <v>40.1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77" t="s">
        <v>151</v>
      </c>
      <c r="AU350" s="177" t="s">
        <v>81</v>
      </c>
      <c r="AV350" s="174" t="s">
        <v>81</v>
      </c>
      <c r="AW350" s="174" t="s">
        <v>31</v>
      </c>
      <c r="AX350" s="174" t="s">
        <v>74</v>
      </c>
      <c r="AY350" s="177" t="s">
        <v>132</v>
      </c>
    </row>
    <row r="351" s="184" customFormat="true" ht="12.8" hidden="false" customHeight="false" outlineLevel="0" collapsed="false">
      <c r="B351" s="185"/>
      <c r="D351" s="176" t="s">
        <v>151</v>
      </c>
      <c r="E351" s="186"/>
      <c r="F351" s="187" t="s">
        <v>169</v>
      </c>
      <c r="H351" s="188" t="n">
        <v>40.1</v>
      </c>
      <c r="I351" s="189"/>
      <c r="L351" s="185"/>
      <c r="M351" s="190"/>
      <c r="N351" s="191"/>
      <c r="O351" s="191"/>
      <c r="P351" s="191"/>
      <c r="Q351" s="191"/>
      <c r="R351" s="191"/>
      <c r="S351" s="191"/>
      <c r="T351" s="192"/>
      <c r="AT351" s="186" t="s">
        <v>151</v>
      </c>
      <c r="AU351" s="186" t="s">
        <v>81</v>
      </c>
      <c r="AV351" s="184" t="s">
        <v>138</v>
      </c>
      <c r="AW351" s="184" t="s">
        <v>31</v>
      </c>
      <c r="AX351" s="184" t="s">
        <v>79</v>
      </c>
      <c r="AY351" s="186" t="s">
        <v>132</v>
      </c>
    </row>
    <row r="352" s="27" customFormat="true" ht="24.15" hidden="false" customHeight="true" outlineLevel="0" collapsed="false">
      <c r="A352" s="22"/>
      <c r="B352" s="160"/>
      <c r="C352" s="161" t="s">
        <v>726</v>
      </c>
      <c r="D352" s="161" t="s">
        <v>134</v>
      </c>
      <c r="E352" s="162" t="s">
        <v>727</v>
      </c>
      <c r="F352" s="163" t="s">
        <v>728</v>
      </c>
      <c r="G352" s="164" t="s">
        <v>149</v>
      </c>
      <c r="H352" s="165" t="n">
        <v>4.1</v>
      </c>
      <c r="I352" s="166"/>
      <c r="J352" s="167" t="n">
        <f aca="false">ROUND(I352*H352,2)</f>
        <v>0</v>
      </c>
      <c r="K352" s="163" t="s">
        <v>145</v>
      </c>
      <c r="L352" s="23"/>
      <c r="M352" s="168"/>
      <c r="N352" s="169" t="s">
        <v>39</v>
      </c>
      <c r="O352" s="60"/>
      <c r="P352" s="170" t="n">
        <f aca="false">O352*H352</f>
        <v>0</v>
      </c>
      <c r="Q352" s="170" t="n">
        <v>0.01259</v>
      </c>
      <c r="R352" s="170" t="n">
        <f aca="false">Q352*H352</f>
        <v>0.051619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215</v>
      </c>
      <c r="AT352" s="172" t="s">
        <v>134</v>
      </c>
      <c r="AU352" s="172" t="s">
        <v>81</v>
      </c>
      <c r="AY352" s="3" t="s">
        <v>132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79</v>
      </c>
      <c r="BK352" s="173" t="n">
        <f aca="false">ROUND(I352*H352,2)</f>
        <v>0</v>
      </c>
      <c r="BL352" s="3" t="s">
        <v>215</v>
      </c>
      <c r="BM352" s="172" t="s">
        <v>729</v>
      </c>
    </row>
    <row r="353" s="174" customFormat="true" ht="12.8" hidden="false" customHeight="false" outlineLevel="0" collapsed="false">
      <c r="B353" s="175"/>
      <c r="D353" s="176" t="s">
        <v>151</v>
      </c>
      <c r="E353" s="177"/>
      <c r="F353" s="178" t="s">
        <v>730</v>
      </c>
      <c r="H353" s="179" t="n">
        <v>4.1</v>
      </c>
      <c r="I353" s="180"/>
      <c r="L353" s="175"/>
      <c r="M353" s="181"/>
      <c r="N353" s="182"/>
      <c r="O353" s="182"/>
      <c r="P353" s="182"/>
      <c r="Q353" s="182"/>
      <c r="R353" s="182"/>
      <c r="S353" s="182"/>
      <c r="T353" s="183"/>
      <c r="AT353" s="177" t="s">
        <v>151</v>
      </c>
      <c r="AU353" s="177" t="s">
        <v>81</v>
      </c>
      <c r="AV353" s="174" t="s">
        <v>81</v>
      </c>
      <c r="AW353" s="174" t="s">
        <v>31</v>
      </c>
      <c r="AX353" s="174" t="s">
        <v>79</v>
      </c>
      <c r="AY353" s="177" t="s">
        <v>132</v>
      </c>
    </row>
    <row r="354" s="27" customFormat="true" ht="16.5" hidden="false" customHeight="true" outlineLevel="0" collapsed="false">
      <c r="A354" s="22"/>
      <c r="B354" s="160"/>
      <c r="C354" s="161" t="s">
        <v>731</v>
      </c>
      <c r="D354" s="161" t="s">
        <v>134</v>
      </c>
      <c r="E354" s="162" t="s">
        <v>732</v>
      </c>
      <c r="F354" s="163" t="s">
        <v>733</v>
      </c>
      <c r="G354" s="164" t="s">
        <v>149</v>
      </c>
      <c r="H354" s="165" t="n">
        <v>44.2</v>
      </c>
      <c r="I354" s="166"/>
      <c r="J354" s="167" t="n">
        <f aca="false">ROUND(I354*H354,2)</f>
        <v>0</v>
      </c>
      <c r="K354" s="163" t="s">
        <v>145</v>
      </c>
      <c r="L354" s="23"/>
      <c r="M354" s="168"/>
      <c r="N354" s="169" t="s">
        <v>39</v>
      </c>
      <c r="O354" s="60"/>
      <c r="P354" s="170" t="n">
        <f aca="false">O354*H354</f>
        <v>0</v>
      </c>
      <c r="Q354" s="170" t="n">
        <v>0.0001</v>
      </c>
      <c r="R354" s="170" t="n">
        <f aca="false">Q354*H354</f>
        <v>0.00442</v>
      </c>
      <c r="S354" s="170" t="n">
        <v>0</v>
      </c>
      <c r="T354" s="17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215</v>
      </c>
      <c r="AT354" s="172" t="s">
        <v>134</v>
      </c>
      <c r="AU354" s="172" t="s">
        <v>81</v>
      </c>
      <c r="AY354" s="3" t="s">
        <v>132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79</v>
      </c>
      <c r="BK354" s="173" t="n">
        <f aca="false">ROUND(I354*H354,2)</f>
        <v>0</v>
      </c>
      <c r="BL354" s="3" t="s">
        <v>215</v>
      </c>
      <c r="BM354" s="172" t="s">
        <v>734</v>
      </c>
    </row>
    <row r="355" s="174" customFormat="true" ht="12.8" hidden="false" customHeight="false" outlineLevel="0" collapsed="false">
      <c r="B355" s="175"/>
      <c r="D355" s="176" t="s">
        <v>151</v>
      </c>
      <c r="E355" s="177"/>
      <c r="F355" s="178" t="s">
        <v>735</v>
      </c>
      <c r="H355" s="179" t="n">
        <v>44.2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77" t="s">
        <v>151</v>
      </c>
      <c r="AU355" s="177" t="s">
        <v>81</v>
      </c>
      <c r="AV355" s="174" t="s">
        <v>81</v>
      </c>
      <c r="AW355" s="174" t="s">
        <v>31</v>
      </c>
      <c r="AX355" s="174" t="s">
        <v>79</v>
      </c>
      <c r="AY355" s="177" t="s">
        <v>132</v>
      </c>
    </row>
    <row r="356" s="27" customFormat="true" ht="24.15" hidden="false" customHeight="true" outlineLevel="0" collapsed="false">
      <c r="A356" s="22"/>
      <c r="B356" s="160"/>
      <c r="C356" s="161" t="s">
        <v>736</v>
      </c>
      <c r="D356" s="161" t="s">
        <v>134</v>
      </c>
      <c r="E356" s="162" t="s">
        <v>737</v>
      </c>
      <c r="F356" s="163" t="s">
        <v>738</v>
      </c>
      <c r="G356" s="164" t="s">
        <v>149</v>
      </c>
      <c r="H356" s="165" t="n">
        <v>24.53</v>
      </c>
      <c r="I356" s="166"/>
      <c r="J356" s="167" t="n">
        <f aca="false">ROUND(I356*H356,2)</f>
        <v>0</v>
      </c>
      <c r="K356" s="163" t="s">
        <v>145</v>
      </c>
      <c r="L356" s="23"/>
      <c r="M356" s="168"/>
      <c r="N356" s="169" t="s">
        <v>39</v>
      </c>
      <c r="O356" s="60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0.01721</v>
      </c>
      <c r="T356" s="171" t="n">
        <f aca="false">S356*H356</f>
        <v>0.4221613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215</v>
      </c>
      <c r="AT356" s="172" t="s">
        <v>134</v>
      </c>
      <c r="AU356" s="172" t="s">
        <v>81</v>
      </c>
      <c r="AY356" s="3" t="s">
        <v>132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79</v>
      </c>
      <c r="BK356" s="173" t="n">
        <f aca="false">ROUND(I356*H356,2)</f>
        <v>0</v>
      </c>
      <c r="BL356" s="3" t="s">
        <v>215</v>
      </c>
      <c r="BM356" s="172" t="s">
        <v>739</v>
      </c>
    </row>
    <row r="357" s="174" customFormat="true" ht="12.8" hidden="false" customHeight="false" outlineLevel="0" collapsed="false">
      <c r="B357" s="175"/>
      <c r="D357" s="176" t="s">
        <v>151</v>
      </c>
      <c r="E357" s="177"/>
      <c r="F357" s="178" t="s">
        <v>740</v>
      </c>
      <c r="H357" s="179" t="n">
        <v>24.53</v>
      </c>
      <c r="I357" s="180"/>
      <c r="L357" s="175"/>
      <c r="M357" s="181"/>
      <c r="N357" s="182"/>
      <c r="O357" s="182"/>
      <c r="P357" s="182"/>
      <c r="Q357" s="182"/>
      <c r="R357" s="182"/>
      <c r="S357" s="182"/>
      <c r="T357" s="183"/>
      <c r="AT357" s="177" t="s">
        <v>151</v>
      </c>
      <c r="AU357" s="177" t="s">
        <v>81</v>
      </c>
      <c r="AV357" s="174" t="s">
        <v>81</v>
      </c>
      <c r="AW357" s="174" t="s">
        <v>31</v>
      </c>
      <c r="AX357" s="174" t="s">
        <v>79</v>
      </c>
      <c r="AY357" s="177" t="s">
        <v>132</v>
      </c>
    </row>
    <row r="358" s="27" customFormat="true" ht="21.75" hidden="false" customHeight="true" outlineLevel="0" collapsed="false">
      <c r="A358" s="22"/>
      <c r="B358" s="160"/>
      <c r="C358" s="161" t="s">
        <v>741</v>
      </c>
      <c r="D358" s="161" t="s">
        <v>134</v>
      </c>
      <c r="E358" s="162" t="s">
        <v>742</v>
      </c>
      <c r="F358" s="163" t="s">
        <v>743</v>
      </c>
      <c r="G358" s="164" t="s">
        <v>255</v>
      </c>
      <c r="H358" s="165" t="n">
        <v>2.2</v>
      </c>
      <c r="I358" s="166"/>
      <c r="J358" s="167" t="n">
        <f aca="false">ROUND(I358*H358,2)</f>
        <v>0</v>
      </c>
      <c r="K358" s="163" t="s">
        <v>145</v>
      </c>
      <c r="L358" s="23"/>
      <c r="M358" s="168"/>
      <c r="N358" s="169" t="s">
        <v>39</v>
      </c>
      <c r="O358" s="60"/>
      <c r="P358" s="170" t="n">
        <f aca="false">O358*H358</f>
        <v>0</v>
      </c>
      <c r="Q358" s="170" t="n">
        <v>0.00503</v>
      </c>
      <c r="R358" s="170" t="n">
        <f aca="false">Q358*H358</f>
        <v>0.011066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215</v>
      </c>
      <c r="AT358" s="172" t="s">
        <v>134</v>
      </c>
      <c r="AU358" s="172" t="s">
        <v>81</v>
      </c>
      <c r="AY358" s="3" t="s">
        <v>132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79</v>
      </c>
      <c r="BK358" s="173" t="n">
        <f aca="false">ROUND(I358*H358,2)</f>
        <v>0</v>
      </c>
      <c r="BL358" s="3" t="s">
        <v>215</v>
      </c>
      <c r="BM358" s="172" t="s">
        <v>744</v>
      </c>
    </row>
    <row r="359" s="174" customFormat="true" ht="12.8" hidden="false" customHeight="false" outlineLevel="0" collapsed="false">
      <c r="B359" s="175"/>
      <c r="D359" s="176" t="s">
        <v>151</v>
      </c>
      <c r="E359" s="177"/>
      <c r="F359" s="178" t="s">
        <v>745</v>
      </c>
      <c r="H359" s="179" t="n">
        <v>2.2</v>
      </c>
      <c r="I359" s="180"/>
      <c r="L359" s="175"/>
      <c r="M359" s="181"/>
      <c r="N359" s="182"/>
      <c r="O359" s="182"/>
      <c r="P359" s="182"/>
      <c r="Q359" s="182"/>
      <c r="R359" s="182"/>
      <c r="S359" s="182"/>
      <c r="T359" s="183"/>
      <c r="AT359" s="177" t="s">
        <v>151</v>
      </c>
      <c r="AU359" s="177" t="s">
        <v>81</v>
      </c>
      <c r="AV359" s="174" t="s">
        <v>81</v>
      </c>
      <c r="AW359" s="174" t="s">
        <v>31</v>
      </c>
      <c r="AX359" s="174" t="s">
        <v>74</v>
      </c>
      <c r="AY359" s="177" t="s">
        <v>132</v>
      </c>
    </row>
    <row r="360" s="184" customFormat="true" ht="12.8" hidden="false" customHeight="false" outlineLevel="0" collapsed="false">
      <c r="B360" s="185"/>
      <c r="D360" s="176" t="s">
        <v>151</v>
      </c>
      <c r="E360" s="186"/>
      <c r="F360" s="187" t="s">
        <v>169</v>
      </c>
      <c r="H360" s="188" t="n">
        <v>2.2</v>
      </c>
      <c r="I360" s="189"/>
      <c r="L360" s="185"/>
      <c r="M360" s="190"/>
      <c r="N360" s="191"/>
      <c r="O360" s="191"/>
      <c r="P360" s="191"/>
      <c r="Q360" s="191"/>
      <c r="R360" s="191"/>
      <c r="S360" s="191"/>
      <c r="T360" s="192"/>
      <c r="AT360" s="186" t="s">
        <v>151</v>
      </c>
      <c r="AU360" s="186" t="s">
        <v>81</v>
      </c>
      <c r="AV360" s="184" t="s">
        <v>138</v>
      </c>
      <c r="AW360" s="184" t="s">
        <v>31</v>
      </c>
      <c r="AX360" s="184" t="s">
        <v>79</v>
      </c>
      <c r="AY360" s="186" t="s">
        <v>132</v>
      </c>
    </row>
    <row r="361" s="27" customFormat="true" ht="24.15" hidden="false" customHeight="true" outlineLevel="0" collapsed="false">
      <c r="A361" s="22"/>
      <c r="B361" s="160"/>
      <c r="C361" s="161" t="s">
        <v>746</v>
      </c>
      <c r="D361" s="161" t="s">
        <v>134</v>
      </c>
      <c r="E361" s="162" t="s">
        <v>747</v>
      </c>
      <c r="F361" s="163" t="s">
        <v>748</v>
      </c>
      <c r="G361" s="164" t="s">
        <v>378</v>
      </c>
      <c r="H361" s="213"/>
      <c r="I361" s="166"/>
      <c r="J361" s="167" t="n">
        <f aca="false">ROUND(I361*H361,2)</f>
        <v>0</v>
      </c>
      <c r="K361" s="163" t="s">
        <v>145</v>
      </c>
      <c r="L361" s="23"/>
      <c r="M361" s="168"/>
      <c r="N361" s="169" t="s">
        <v>39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215</v>
      </c>
      <c r="AT361" s="172" t="s">
        <v>134</v>
      </c>
      <c r="AU361" s="172" t="s">
        <v>81</v>
      </c>
      <c r="AY361" s="3" t="s">
        <v>132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79</v>
      </c>
      <c r="BK361" s="173" t="n">
        <f aca="false">ROUND(I361*H361,2)</f>
        <v>0</v>
      </c>
      <c r="BL361" s="3" t="s">
        <v>215</v>
      </c>
      <c r="BM361" s="172" t="s">
        <v>749</v>
      </c>
    </row>
    <row r="362" s="146" customFormat="true" ht="22.8" hidden="false" customHeight="true" outlineLevel="0" collapsed="false">
      <c r="B362" s="147"/>
      <c r="D362" s="148" t="s">
        <v>73</v>
      </c>
      <c r="E362" s="158" t="s">
        <v>750</v>
      </c>
      <c r="F362" s="158" t="s">
        <v>751</v>
      </c>
      <c r="I362" s="150"/>
      <c r="J362" s="159" t="n">
        <f aca="false">BK362</f>
        <v>0</v>
      </c>
      <c r="L362" s="147"/>
      <c r="M362" s="152"/>
      <c r="N362" s="153"/>
      <c r="O362" s="153"/>
      <c r="P362" s="154" t="n">
        <f aca="false">SUM(P363:P364)</f>
        <v>0</v>
      </c>
      <c r="Q362" s="153"/>
      <c r="R362" s="154" t="n">
        <f aca="false">SUM(R363:R364)</f>
        <v>0</v>
      </c>
      <c r="S362" s="153"/>
      <c r="T362" s="155" t="n">
        <f aca="false">SUM(T363:T364)</f>
        <v>0.0018</v>
      </c>
      <c r="AR362" s="148" t="s">
        <v>81</v>
      </c>
      <c r="AT362" s="156" t="s">
        <v>73</v>
      </c>
      <c r="AU362" s="156" t="s">
        <v>79</v>
      </c>
      <c r="AY362" s="148" t="s">
        <v>132</v>
      </c>
      <c r="BK362" s="157" t="n">
        <f aca="false">SUM(BK363:BK364)</f>
        <v>0</v>
      </c>
    </row>
    <row r="363" s="27" customFormat="true" ht="24.15" hidden="false" customHeight="true" outlineLevel="0" collapsed="false">
      <c r="A363" s="22"/>
      <c r="B363" s="160"/>
      <c r="C363" s="161" t="s">
        <v>752</v>
      </c>
      <c r="D363" s="161" t="s">
        <v>134</v>
      </c>
      <c r="E363" s="162" t="s">
        <v>753</v>
      </c>
      <c r="F363" s="163" t="s">
        <v>754</v>
      </c>
      <c r="G363" s="164" t="s">
        <v>137</v>
      </c>
      <c r="H363" s="165" t="n">
        <v>1</v>
      </c>
      <c r="I363" s="166"/>
      <c r="J363" s="167" t="n">
        <f aca="false">ROUND(I363*H363,2)</f>
        <v>0</v>
      </c>
      <c r="K363" s="163"/>
      <c r="L363" s="23"/>
      <c r="M363" s="168"/>
      <c r="N363" s="169" t="s">
        <v>39</v>
      </c>
      <c r="O363" s="60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0.0018</v>
      </c>
      <c r="T363" s="171" t="n">
        <f aca="false">S363*H363</f>
        <v>0.0018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215</v>
      </c>
      <c r="AT363" s="172" t="s">
        <v>134</v>
      </c>
      <c r="AU363" s="172" t="s">
        <v>81</v>
      </c>
      <c r="AY363" s="3" t="s">
        <v>132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79</v>
      </c>
      <c r="BK363" s="173" t="n">
        <f aca="false">ROUND(I363*H363,2)</f>
        <v>0</v>
      </c>
      <c r="BL363" s="3" t="s">
        <v>215</v>
      </c>
      <c r="BM363" s="172" t="s">
        <v>755</v>
      </c>
    </row>
    <row r="364" s="27" customFormat="true" ht="24.15" hidden="false" customHeight="true" outlineLevel="0" collapsed="false">
      <c r="A364" s="22"/>
      <c r="B364" s="160"/>
      <c r="C364" s="161" t="s">
        <v>756</v>
      </c>
      <c r="D364" s="161" t="s">
        <v>134</v>
      </c>
      <c r="E364" s="162" t="s">
        <v>757</v>
      </c>
      <c r="F364" s="163" t="s">
        <v>758</v>
      </c>
      <c r="G364" s="164" t="s">
        <v>378</v>
      </c>
      <c r="H364" s="213"/>
      <c r="I364" s="166"/>
      <c r="J364" s="167" t="n">
        <f aca="false">ROUND(I364*H364,2)</f>
        <v>0</v>
      </c>
      <c r="K364" s="163" t="s">
        <v>145</v>
      </c>
      <c r="L364" s="23"/>
      <c r="M364" s="168"/>
      <c r="N364" s="169" t="s">
        <v>39</v>
      </c>
      <c r="O364" s="60"/>
      <c r="P364" s="170" t="n">
        <f aca="false">O364*H364</f>
        <v>0</v>
      </c>
      <c r="Q364" s="170" t="n">
        <v>0</v>
      </c>
      <c r="R364" s="170" t="n">
        <f aca="false">Q364*H364</f>
        <v>0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215</v>
      </c>
      <c r="AT364" s="172" t="s">
        <v>134</v>
      </c>
      <c r="AU364" s="172" t="s">
        <v>81</v>
      </c>
      <c r="AY364" s="3" t="s">
        <v>132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79</v>
      </c>
      <c r="BK364" s="173" t="n">
        <f aca="false">ROUND(I364*H364,2)</f>
        <v>0</v>
      </c>
      <c r="BL364" s="3" t="s">
        <v>215</v>
      </c>
      <c r="BM364" s="172" t="s">
        <v>759</v>
      </c>
    </row>
    <row r="365" s="146" customFormat="true" ht="22.8" hidden="false" customHeight="true" outlineLevel="0" collapsed="false">
      <c r="B365" s="147"/>
      <c r="D365" s="148" t="s">
        <v>73</v>
      </c>
      <c r="E365" s="158" t="s">
        <v>760</v>
      </c>
      <c r="F365" s="158" t="s">
        <v>761</v>
      </c>
      <c r="I365" s="150"/>
      <c r="J365" s="159" t="n">
        <f aca="false">BK365</f>
        <v>0</v>
      </c>
      <c r="L365" s="147"/>
      <c r="M365" s="152"/>
      <c r="N365" s="153"/>
      <c r="O365" s="153"/>
      <c r="P365" s="154" t="n">
        <f aca="false">SUM(P366:P367)</f>
        <v>0</v>
      </c>
      <c r="Q365" s="153"/>
      <c r="R365" s="154" t="n">
        <f aca="false">SUM(R366:R367)</f>
        <v>0.0003</v>
      </c>
      <c r="S365" s="153"/>
      <c r="T365" s="155" t="n">
        <f aca="false">SUM(T366:T367)</f>
        <v>0</v>
      </c>
      <c r="AR365" s="148" t="s">
        <v>81</v>
      </c>
      <c r="AT365" s="156" t="s">
        <v>73</v>
      </c>
      <c r="AU365" s="156" t="s">
        <v>79</v>
      </c>
      <c r="AY365" s="148" t="s">
        <v>132</v>
      </c>
      <c r="BK365" s="157" t="n">
        <f aca="false">SUM(BK366:BK367)</f>
        <v>0</v>
      </c>
    </row>
    <row r="366" s="27" customFormat="true" ht="16.5" hidden="false" customHeight="true" outlineLevel="0" collapsed="false">
      <c r="A366" s="22"/>
      <c r="B366" s="160"/>
      <c r="C366" s="161" t="s">
        <v>762</v>
      </c>
      <c r="D366" s="161" t="s">
        <v>134</v>
      </c>
      <c r="E366" s="162" t="s">
        <v>763</v>
      </c>
      <c r="F366" s="163" t="s">
        <v>764</v>
      </c>
      <c r="G366" s="164" t="s">
        <v>144</v>
      </c>
      <c r="H366" s="165" t="n">
        <v>2</v>
      </c>
      <c r="I366" s="166"/>
      <c r="J366" s="167" t="n">
        <f aca="false">ROUND(I366*H366,2)</f>
        <v>0</v>
      </c>
      <c r="K366" s="163" t="s">
        <v>145</v>
      </c>
      <c r="L366" s="23"/>
      <c r="M366" s="168"/>
      <c r="N366" s="169" t="s">
        <v>39</v>
      </c>
      <c r="O366" s="60"/>
      <c r="P366" s="170" t="n">
        <f aca="false">O366*H366</f>
        <v>0</v>
      </c>
      <c r="Q366" s="170" t="n">
        <v>0.00015</v>
      </c>
      <c r="R366" s="170" t="n">
        <f aca="false">Q366*H366</f>
        <v>0.0003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215</v>
      </c>
      <c r="AT366" s="172" t="s">
        <v>134</v>
      </c>
      <c r="AU366" s="172" t="s">
        <v>81</v>
      </c>
      <c r="AY366" s="3" t="s">
        <v>132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79</v>
      </c>
      <c r="BK366" s="173" t="n">
        <f aca="false">ROUND(I366*H366,2)</f>
        <v>0</v>
      </c>
      <c r="BL366" s="3" t="s">
        <v>215</v>
      </c>
      <c r="BM366" s="172" t="s">
        <v>765</v>
      </c>
    </row>
    <row r="367" s="27" customFormat="true" ht="24.15" hidden="false" customHeight="true" outlineLevel="0" collapsed="false">
      <c r="A367" s="22"/>
      <c r="B367" s="160"/>
      <c r="C367" s="161" t="s">
        <v>766</v>
      </c>
      <c r="D367" s="161" t="s">
        <v>134</v>
      </c>
      <c r="E367" s="162" t="s">
        <v>767</v>
      </c>
      <c r="F367" s="163" t="s">
        <v>768</v>
      </c>
      <c r="G367" s="164" t="s">
        <v>378</v>
      </c>
      <c r="H367" s="213"/>
      <c r="I367" s="166"/>
      <c r="J367" s="167" t="n">
        <f aca="false">ROUND(I367*H367,2)</f>
        <v>0</v>
      </c>
      <c r="K367" s="163" t="s">
        <v>145</v>
      </c>
      <c r="L367" s="23"/>
      <c r="M367" s="168"/>
      <c r="N367" s="169" t="s">
        <v>39</v>
      </c>
      <c r="O367" s="60"/>
      <c r="P367" s="170" t="n">
        <f aca="false">O367*H367</f>
        <v>0</v>
      </c>
      <c r="Q367" s="170" t="n">
        <v>0</v>
      </c>
      <c r="R367" s="170" t="n">
        <f aca="false">Q367*H367</f>
        <v>0</v>
      </c>
      <c r="S367" s="170" t="n">
        <v>0</v>
      </c>
      <c r="T367" s="171" t="n">
        <f aca="false">S367*H367</f>
        <v>0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2" t="s">
        <v>215</v>
      </c>
      <c r="AT367" s="172" t="s">
        <v>134</v>
      </c>
      <c r="AU367" s="172" t="s">
        <v>81</v>
      </c>
      <c r="AY367" s="3" t="s">
        <v>132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3" t="s">
        <v>79</v>
      </c>
      <c r="BK367" s="173" t="n">
        <f aca="false">ROUND(I367*H367,2)</f>
        <v>0</v>
      </c>
      <c r="BL367" s="3" t="s">
        <v>215</v>
      </c>
      <c r="BM367" s="172" t="s">
        <v>769</v>
      </c>
    </row>
    <row r="368" s="146" customFormat="true" ht="22.8" hidden="false" customHeight="true" outlineLevel="0" collapsed="false">
      <c r="B368" s="147"/>
      <c r="D368" s="148" t="s">
        <v>73</v>
      </c>
      <c r="E368" s="158" t="s">
        <v>770</v>
      </c>
      <c r="F368" s="158" t="s">
        <v>771</v>
      </c>
      <c r="I368" s="150"/>
      <c r="J368" s="159" t="n">
        <f aca="false">BK368</f>
        <v>0</v>
      </c>
      <c r="L368" s="147"/>
      <c r="M368" s="152"/>
      <c r="N368" s="153"/>
      <c r="O368" s="153"/>
      <c r="P368" s="154" t="n">
        <f aca="false">SUM(P369:P382)</f>
        <v>0</v>
      </c>
      <c r="Q368" s="153"/>
      <c r="R368" s="154" t="n">
        <f aca="false">SUM(R369:R382)</f>
        <v>2.20548844</v>
      </c>
      <c r="S368" s="153"/>
      <c r="T368" s="155" t="n">
        <f aca="false">SUM(T369:T382)</f>
        <v>0</v>
      </c>
      <c r="AR368" s="148" t="s">
        <v>81</v>
      </c>
      <c r="AT368" s="156" t="s">
        <v>73</v>
      </c>
      <c r="AU368" s="156" t="s">
        <v>79</v>
      </c>
      <c r="AY368" s="148" t="s">
        <v>132</v>
      </c>
      <c r="BK368" s="157" t="n">
        <f aca="false">SUM(BK369:BK382)</f>
        <v>0</v>
      </c>
    </row>
    <row r="369" s="27" customFormat="true" ht="16.5" hidden="false" customHeight="true" outlineLevel="0" collapsed="false">
      <c r="A369" s="22"/>
      <c r="B369" s="160"/>
      <c r="C369" s="161" t="s">
        <v>772</v>
      </c>
      <c r="D369" s="161" t="s">
        <v>134</v>
      </c>
      <c r="E369" s="162" t="s">
        <v>773</v>
      </c>
      <c r="F369" s="163" t="s">
        <v>774</v>
      </c>
      <c r="G369" s="164" t="s">
        <v>149</v>
      </c>
      <c r="H369" s="165" t="n">
        <v>47.132</v>
      </c>
      <c r="I369" s="166"/>
      <c r="J369" s="167" t="n">
        <f aca="false">ROUND(I369*H369,2)</f>
        <v>0</v>
      </c>
      <c r="K369" s="163" t="s">
        <v>145</v>
      </c>
      <c r="L369" s="23"/>
      <c r="M369" s="168"/>
      <c r="N369" s="169" t="s">
        <v>39</v>
      </c>
      <c r="O369" s="60"/>
      <c r="P369" s="170" t="n">
        <f aca="false">O369*H369</f>
        <v>0</v>
      </c>
      <c r="Q369" s="170" t="n">
        <v>0.0003</v>
      </c>
      <c r="R369" s="170" t="n">
        <f aca="false">Q369*H369</f>
        <v>0.0141396</v>
      </c>
      <c r="S369" s="170" t="n">
        <v>0</v>
      </c>
      <c r="T369" s="171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2" t="s">
        <v>215</v>
      </c>
      <c r="AT369" s="172" t="s">
        <v>134</v>
      </c>
      <c r="AU369" s="172" t="s">
        <v>81</v>
      </c>
      <c r="AY369" s="3" t="s">
        <v>132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79</v>
      </c>
      <c r="BK369" s="173" t="n">
        <f aca="false">ROUND(I369*H369,2)</f>
        <v>0</v>
      </c>
      <c r="BL369" s="3" t="s">
        <v>215</v>
      </c>
      <c r="BM369" s="172" t="s">
        <v>775</v>
      </c>
    </row>
    <row r="370" s="174" customFormat="true" ht="12.8" hidden="false" customHeight="false" outlineLevel="0" collapsed="false">
      <c r="B370" s="175"/>
      <c r="D370" s="176" t="s">
        <v>151</v>
      </c>
      <c r="E370" s="177"/>
      <c r="F370" s="178" t="s">
        <v>776</v>
      </c>
      <c r="H370" s="179" t="n">
        <v>47.132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151</v>
      </c>
      <c r="AU370" s="177" t="s">
        <v>81</v>
      </c>
      <c r="AV370" s="174" t="s">
        <v>81</v>
      </c>
      <c r="AW370" s="174" t="s">
        <v>31</v>
      </c>
      <c r="AX370" s="174" t="s">
        <v>79</v>
      </c>
      <c r="AY370" s="177" t="s">
        <v>132</v>
      </c>
    </row>
    <row r="371" s="27" customFormat="true" ht="24.15" hidden="false" customHeight="true" outlineLevel="0" collapsed="false">
      <c r="A371" s="22"/>
      <c r="B371" s="160"/>
      <c r="C371" s="161" t="s">
        <v>777</v>
      </c>
      <c r="D371" s="161" t="s">
        <v>134</v>
      </c>
      <c r="E371" s="162" t="s">
        <v>778</v>
      </c>
      <c r="F371" s="163" t="s">
        <v>779</v>
      </c>
      <c r="G371" s="164" t="s">
        <v>149</v>
      </c>
      <c r="H371" s="165" t="n">
        <v>47.132</v>
      </c>
      <c r="I371" s="166"/>
      <c r="J371" s="167" t="n">
        <f aca="false">ROUND(I371*H371,2)</f>
        <v>0</v>
      </c>
      <c r="K371" s="163" t="s">
        <v>145</v>
      </c>
      <c r="L371" s="23"/>
      <c r="M371" s="168"/>
      <c r="N371" s="169" t="s">
        <v>39</v>
      </c>
      <c r="O371" s="60"/>
      <c r="P371" s="170" t="n">
        <f aca="false">O371*H371</f>
        <v>0</v>
      </c>
      <c r="Q371" s="170" t="n">
        <v>0.00758</v>
      </c>
      <c r="R371" s="170" t="n">
        <f aca="false">Q371*H371</f>
        <v>0.35726056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215</v>
      </c>
      <c r="AT371" s="172" t="s">
        <v>134</v>
      </c>
      <c r="AU371" s="172" t="s">
        <v>81</v>
      </c>
      <c r="AY371" s="3" t="s">
        <v>132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79</v>
      </c>
      <c r="BK371" s="173" t="n">
        <f aca="false">ROUND(I371*H371,2)</f>
        <v>0</v>
      </c>
      <c r="BL371" s="3" t="s">
        <v>215</v>
      </c>
      <c r="BM371" s="172" t="s">
        <v>780</v>
      </c>
    </row>
    <row r="372" s="174" customFormat="true" ht="12.8" hidden="false" customHeight="false" outlineLevel="0" collapsed="false">
      <c r="B372" s="175"/>
      <c r="D372" s="176" t="s">
        <v>151</v>
      </c>
      <c r="E372" s="177"/>
      <c r="F372" s="178" t="s">
        <v>776</v>
      </c>
      <c r="H372" s="179" t="n">
        <v>47.132</v>
      </c>
      <c r="I372" s="180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151</v>
      </c>
      <c r="AU372" s="177" t="s">
        <v>81</v>
      </c>
      <c r="AV372" s="174" t="s">
        <v>81</v>
      </c>
      <c r="AW372" s="174" t="s">
        <v>31</v>
      </c>
      <c r="AX372" s="174" t="s">
        <v>79</v>
      </c>
      <c r="AY372" s="177" t="s">
        <v>132</v>
      </c>
    </row>
    <row r="373" s="27" customFormat="true" ht="24.15" hidden="false" customHeight="true" outlineLevel="0" collapsed="false">
      <c r="A373" s="22"/>
      <c r="B373" s="160"/>
      <c r="C373" s="161" t="s">
        <v>781</v>
      </c>
      <c r="D373" s="161" t="s">
        <v>134</v>
      </c>
      <c r="E373" s="162" t="s">
        <v>782</v>
      </c>
      <c r="F373" s="163" t="s">
        <v>783</v>
      </c>
      <c r="G373" s="164" t="s">
        <v>255</v>
      </c>
      <c r="H373" s="165" t="n">
        <v>45.48</v>
      </c>
      <c r="I373" s="166"/>
      <c r="J373" s="167" t="n">
        <f aca="false">ROUND(I373*H373,2)</f>
        <v>0</v>
      </c>
      <c r="K373" s="163" t="s">
        <v>145</v>
      </c>
      <c r="L373" s="23"/>
      <c r="M373" s="168"/>
      <c r="N373" s="169" t="s">
        <v>39</v>
      </c>
      <c r="O373" s="60"/>
      <c r="P373" s="170" t="n">
        <f aca="false">O373*H373</f>
        <v>0</v>
      </c>
      <c r="Q373" s="170" t="n">
        <v>0.00058</v>
      </c>
      <c r="R373" s="170" t="n">
        <f aca="false">Q373*H373</f>
        <v>0.0263784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215</v>
      </c>
      <c r="AT373" s="172" t="s">
        <v>134</v>
      </c>
      <c r="AU373" s="172" t="s">
        <v>81</v>
      </c>
      <c r="AY373" s="3" t="s">
        <v>132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79</v>
      </c>
      <c r="BK373" s="173" t="n">
        <f aca="false">ROUND(I373*H373,2)</f>
        <v>0</v>
      </c>
      <c r="BL373" s="3" t="s">
        <v>215</v>
      </c>
      <c r="BM373" s="172" t="s">
        <v>784</v>
      </c>
    </row>
    <row r="374" s="174" customFormat="true" ht="12.8" hidden="false" customHeight="false" outlineLevel="0" collapsed="false">
      <c r="B374" s="175"/>
      <c r="D374" s="176" t="s">
        <v>151</v>
      </c>
      <c r="E374" s="177"/>
      <c r="F374" s="178" t="s">
        <v>785</v>
      </c>
      <c r="H374" s="179" t="n">
        <v>45.48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151</v>
      </c>
      <c r="AU374" s="177" t="s">
        <v>81</v>
      </c>
      <c r="AV374" s="174" t="s">
        <v>81</v>
      </c>
      <c r="AW374" s="174" t="s">
        <v>31</v>
      </c>
      <c r="AX374" s="174" t="s">
        <v>79</v>
      </c>
      <c r="AY374" s="177" t="s">
        <v>132</v>
      </c>
    </row>
    <row r="375" s="27" customFormat="true" ht="33" hidden="false" customHeight="true" outlineLevel="0" collapsed="false">
      <c r="A375" s="22"/>
      <c r="B375" s="160"/>
      <c r="C375" s="161" t="s">
        <v>786</v>
      </c>
      <c r="D375" s="161" t="s">
        <v>134</v>
      </c>
      <c r="E375" s="162" t="s">
        <v>787</v>
      </c>
      <c r="F375" s="163" t="s">
        <v>788</v>
      </c>
      <c r="G375" s="164" t="s">
        <v>149</v>
      </c>
      <c r="H375" s="165" t="n">
        <v>47.132</v>
      </c>
      <c r="I375" s="166"/>
      <c r="J375" s="167" t="n">
        <f aca="false">ROUND(I375*H375,2)</f>
        <v>0</v>
      </c>
      <c r="K375" s="163" t="s">
        <v>145</v>
      </c>
      <c r="L375" s="23"/>
      <c r="M375" s="168"/>
      <c r="N375" s="169" t="s">
        <v>39</v>
      </c>
      <c r="O375" s="60"/>
      <c r="P375" s="170" t="n">
        <f aca="false">O375*H375</f>
        <v>0</v>
      </c>
      <c r="Q375" s="170" t="n">
        <v>0.00909</v>
      </c>
      <c r="R375" s="170" t="n">
        <f aca="false">Q375*H375</f>
        <v>0.42842988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215</v>
      </c>
      <c r="AT375" s="172" t="s">
        <v>134</v>
      </c>
      <c r="AU375" s="172" t="s">
        <v>81</v>
      </c>
      <c r="AY375" s="3" t="s">
        <v>132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79</v>
      </c>
      <c r="BK375" s="173" t="n">
        <f aca="false">ROUND(I375*H375,2)</f>
        <v>0</v>
      </c>
      <c r="BL375" s="3" t="s">
        <v>215</v>
      </c>
      <c r="BM375" s="172" t="s">
        <v>789</v>
      </c>
    </row>
    <row r="376" s="27" customFormat="true" ht="33" hidden="false" customHeight="true" outlineLevel="0" collapsed="false">
      <c r="A376" s="22"/>
      <c r="B376" s="160"/>
      <c r="C376" s="194" t="s">
        <v>790</v>
      </c>
      <c r="D376" s="194" t="s">
        <v>229</v>
      </c>
      <c r="E376" s="195" t="s">
        <v>791</v>
      </c>
      <c r="F376" s="196" t="s">
        <v>792</v>
      </c>
      <c r="G376" s="197" t="s">
        <v>149</v>
      </c>
      <c r="H376" s="198" t="n">
        <v>59.481</v>
      </c>
      <c r="I376" s="199"/>
      <c r="J376" s="200" t="n">
        <f aca="false">ROUND(I376*H376,2)</f>
        <v>0</v>
      </c>
      <c r="K376" s="196" t="s">
        <v>145</v>
      </c>
      <c r="L376" s="201"/>
      <c r="M376" s="202"/>
      <c r="N376" s="203" t="s">
        <v>39</v>
      </c>
      <c r="O376" s="60"/>
      <c r="P376" s="170" t="n">
        <f aca="false">O376*H376</f>
        <v>0</v>
      </c>
      <c r="Q376" s="170" t="n">
        <v>0.022</v>
      </c>
      <c r="R376" s="170" t="n">
        <f aca="false">Q376*H376</f>
        <v>1.308582</v>
      </c>
      <c r="S376" s="170" t="n">
        <v>0</v>
      </c>
      <c r="T376" s="171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2" t="s">
        <v>290</v>
      </c>
      <c r="AT376" s="172" t="s">
        <v>229</v>
      </c>
      <c r="AU376" s="172" t="s">
        <v>81</v>
      </c>
      <c r="AY376" s="3" t="s">
        <v>132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3" t="s">
        <v>79</v>
      </c>
      <c r="BK376" s="173" t="n">
        <f aca="false">ROUND(I376*H376,2)</f>
        <v>0</v>
      </c>
      <c r="BL376" s="3" t="s">
        <v>215</v>
      </c>
      <c r="BM376" s="172" t="s">
        <v>793</v>
      </c>
    </row>
    <row r="377" s="174" customFormat="true" ht="12.8" hidden="false" customHeight="false" outlineLevel="0" collapsed="false">
      <c r="B377" s="175"/>
      <c r="D377" s="176" t="s">
        <v>151</v>
      </c>
      <c r="F377" s="178" t="s">
        <v>794</v>
      </c>
      <c r="H377" s="179" t="n">
        <v>59.481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151</v>
      </c>
      <c r="AU377" s="177" t="s">
        <v>81</v>
      </c>
      <c r="AV377" s="174" t="s">
        <v>81</v>
      </c>
      <c r="AW377" s="174" t="s">
        <v>2</v>
      </c>
      <c r="AX377" s="174" t="s">
        <v>79</v>
      </c>
      <c r="AY377" s="177" t="s">
        <v>132</v>
      </c>
    </row>
    <row r="378" s="27" customFormat="true" ht="24.15" hidden="false" customHeight="true" outlineLevel="0" collapsed="false">
      <c r="A378" s="22"/>
      <c r="B378" s="160"/>
      <c r="C378" s="161" t="s">
        <v>795</v>
      </c>
      <c r="D378" s="161" t="s">
        <v>134</v>
      </c>
      <c r="E378" s="162" t="s">
        <v>796</v>
      </c>
      <c r="F378" s="163" t="s">
        <v>797</v>
      </c>
      <c r="G378" s="164" t="s">
        <v>149</v>
      </c>
      <c r="H378" s="165" t="n">
        <v>8.7</v>
      </c>
      <c r="I378" s="166"/>
      <c r="J378" s="167" t="n">
        <f aca="false">ROUND(I378*H378,2)</f>
        <v>0</v>
      </c>
      <c r="K378" s="163" t="s">
        <v>145</v>
      </c>
      <c r="L378" s="23"/>
      <c r="M378" s="168"/>
      <c r="N378" s="169" t="s">
        <v>39</v>
      </c>
      <c r="O378" s="60"/>
      <c r="P378" s="170" t="n">
        <f aca="false">O378*H378</f>
        <v>0</v>
      </c>
      <c r="Q378" s="170" t="n">
        <v>0</v>
      </c>
      <c r="R378" s="170" t="n">
        <f aca="false">Q378*H378</f>
        <v>0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215</v>
      </c>
      <c r="AT378" s="172" t="s">
        <v>134</v>
      </c>
      <c r="AU378" s="172" t="s">
        <v>81</v>
      </c>
      <c r="AY378" s="3" t="s">
        <v>132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79</v>
      </c>
      <c r="BK378" s="173" t="n">
        <f aca="false">ROUND(I378*H378,2)</f>
        <v>0</v>
      </c>
      <c r="BL378" s="3" t="s">
        <v>215</v>
      </c>
      <c r="BM378" s="172" t="s">
        <v>798</v>
      </c>
    </row>
    <row r="379" s="174" customFormat="true" ht="12.8" hidden="false" customHeight="false" outlineLevel="0" collapsed="false">
      <c r="B379" s="175"/>
      <c r="D379" s="176" t="s">
        <v>151</v>
      </c>
      <c r="E379" s="177"/>
      <c r="F379" s="178" t="s">
        <v>799</v>
      </c>
      <c r="H379" s="179" t="n">
        <v>8.7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151</v>
      </c>
      <c r="AU379" s="177" t="s">
        <v>81</v>
      </c>
      <c r="AV379" s="174" t="s">
        <v>81</v>
      </c>
      <c r="AW379" s="174" t="s">
        <v>31</v>
      </c>
      <c r="AX379" s="174" t="s">
        <v>79</v>
      </c>
      <c r="AY379" s="177" t="s">
        <v>132</v>
      </c>
    </row>
    <row r="380" s="27" customFormat="true" ht="37.8" hidden="false" customHeight="true" outlineLevel="0" collapsed="false">
      <c r="A380" s="22"/>
      <c r="B380" s="160"/>
      <c r="C380" s="161" t="s">
        <v>800</v>
      </c>
      <c r="D380" s="161" t="s">
        <v>134</v>
      </c>
      <c r="E380" s="162" t="s">
        <v>801</v>
      </c>
      <c r="F380" s="163" t="s">
        <v>802</v>
      </c>
      <c r="G380" s="164" t="s">
        <v>149</v>
      </c>
      <c r="H380" s="165" t="n">
        <v>47.132</v>
      </c>
      <c r="I380" s="166"/>
      <c r="J380" s="167" t="n">
        <f aca="false">ROUND(I380*H380,2)</f>
        <v>0</v>
      </c>
      <c r="K380" s="163" t="s">
        <v>145</v>
      </c>
      <c r="L380" s="23"/>
      <c r="M380" s="168"/>
      <c r="N380" s="169" t="s">
        <v>39</v>
      </c>
      <c r="O380" s="60"/>
      <c r="P380" s="170" t="n">
        <f aca="false">O380*H380</f>
        <v>0</v>
      </c>
      <c r="Q380" s="170" t="n">
        <v>0</v>
      </c>
      <c r="R380" s="170" t="n">
        <f aca="false">Q380*H380</f>
        <v>0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215</v>
      </c>
      <c r="AT380" s="172" t="s">
        <v>134</v>
      </c>
      <c r="AU380" s="172" t="s">
        <v>81</v>
      </c>
      <c r="AY380" s="3" t="s">
        <v>132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215</v>
      </c>
      <c r="BM380" s="172" t="s">
        <v>803</v>
      </c>
    </row>
    <row r="381" s="27" customFormat="true" ht="24.15" hidden="false" customHeight="true" outlineLevel="0" collapsed="false">
      <c r="A381" s="22"/>
      <c r="B381" s="160"/>
      <c r="C381" s="161" t="s">
        <v>804</v>
      </c>
      <c r="D381" s="161" t="s">
        <v>134</v>
      </c>
      <c r="E381" s="162" t="s">
        <v>805</v>
      </c>
      <c r="F381" s="163" t="s">
        <v>806</v>
      </c>
      <c r="G381" s="164" t="s">
        <v>149</v>
      </c>
      <c r="H381" s="165" t="n">
        <v>47.132</v>
      </c>
      <c r="I381" s="166"/>
      <c r="J381" s="167" t="n">
        <f aca="false">ROUND(I381*H381,2)</f>
        <v>0</v>
      </c>
      <c r="K381" s="163" t="s">
        <v>145</v>
      </c>
      <c r="L381" s="23"/>
      <c r="M381" s="168"/>
      <c r="N381" s="169" t="s">
        <v>39</v>
      </c>
      <c r="O381" s="60"/>
      <c r="P381" s="170" t="n">
        <f aca="false">O381*H381</f>
        <v>0</v>
      </c>
      <c r="Q381" s="170" t="n">
        <v>0.0015</v>
      </c>
      <c r="R381" s="170" t="n">
        <f aca="false">Q381*H381</f>
        <v>0.070698</v>
      </c>
      <c r="S381" s="170" t="n">
        <v>0</v>
      </c>
      <c r="T381" s="171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2" t="s">
        <v>215</v>
      </c>
      <c r="AT381" s="172" t="s">
        <v>134</v>
      </c>
      <c r="AU381" s="172" t="s">
        <v>81</v>
      </c>
      <c r="AY381" s="3" t="s">
        <v>132</v>
      </c>
      <c r="BE381" s="173" t="n">
        <f aca="false">IF(N381="základní",J381,0)</f>
        <v>0</v>
      </c>
      <c r="BF381" s="173" t="n">
        <f aca="false">IF(N381="snížená",J381,0)</f>
        <v>0</v>
      </c>
      <c r="BG381" s="173" t="n">
        <f aca="false">IF(N381="zákl. přenesená",J381,0)</f>
        <v>0</v>
      </c>
      <c r="BH381" s="173" t="n">
        <f aca="false">IF(N381="sníž. přenesená",J381,0)</f>
        <v>0</v>
      </c>
      <c r="BI381" s="173" t="n">
        <f aca="false">IF(N381="nulová",J381,0)</f>
        <v>0</v>
      </c>
      <c r="BJ381" s="3" t="s">
        <v>79</v>
      </c>
      <c r="BK381" s="173" t="n">
        <f aca="false">ROUND(I381*H381,2)</f>
        <v>0</v>
      </c>
      <c r="BL381" s="3" t="s">
        <v>215</v>
      </c>
      <c r="BM381" s="172" t="s">
        <v>807</v>
      </c>
    </row>
    <row r="382" s="27" customFormat="true" ht="24.15" hidden="false" customHeight="true" outlineLevel="0" collapsed="false">
      <c r="A382" s="22"/>
      <c r="B382" s="160"/>
      <c r="C382" s="161" t="s">
        <v>808</v>
      </c>
      <c r="D382" s="161" t="s">
        <v>134</v>
      </c>
      <c r="E382" s="162" t="s">
        <v>809</v>
      </c>
      <c r="F382" s="163" t="s">
        <v>810</v>
      </c>
      <c r="G382" s="164" t="s">
        <v>378</v>
      </c>
      <c r="H382" s="213"/>
      <c r="I382" s="166"/>
      <c r="J382" s="167" t="n">
        <f aca="false">ROUND(I382*H382,2)</f>
        <v>0</v>
      </c>
      <c r="K382" s="163"/>
      <c r="L382" s="23"/>
      <c r="M382" s="168"/>
      <c r="N382" s="169" t="s">
        <v>39</v>
      </c>
      <c r="O382" s="60"/>
      <c r="P382" s="170" t="n">
        <f aca="false">O382*H382</f>
        <v>0</v>
      </c>
      <c r="Q382" s="170" t="n">
        <v>0</v>
      </c>
      <c r="R382" s="170" t="n">
        <f aca="false">Q382*H382</f>
        <v>0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215</v>
      </c>
      <c r="AT382" s="172" t="s">
        <v>134</v>
      </c>
      <c r="AU382" s="172" t="s">
        <v>81</v>
      </c>
      <c r="AY382" s="3" t="s">
        <v>132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79</v>
      </c>
      <c r="BK382" s="173" t="n">
        <f aca="false">ROUND(I382*H382,2)</f>
        <v>0</v>
      </c>
      <c r="BL382" s="3" t="s">
        <v>215</v>
      </c>
      <c r="BM382" s="172" t="s">
        <v>811</v>
      </c>
    </row>
    <row r="383" s="146" customFormat="true" ht="22.8" hidden="false" customHeight="true" outlineLevel="0" collapsed="false">
      <c r="B383" s="147"/>
      <c r="D383" s="148" t="s">
        <v>73</v>
      </c>
      <c r="E383" s="158" t="s">
        <v>812</v>
      </c>
      <c r="F383" s="158" t="s">
        <v>813</v>
      </c>
      <c r="I383" s="150"/>
      <c r="J383" s="159" t="n">
        <f aca="false">BK383</f>
        <v>0</v>
      </c>
      <c r="L383" s="147"/>
      <c r="M383" s="152"/>
      <c r="N383" s="153"/>
      <c r="O383" s="153"/>
      <c r="P383" s="154" t="n">
        <f aca="false">SUM(P384:P386)</f>
        <v>0</v>
      </c>
      <c r="Q383" s="153"/>
      <c r="R383" s="154" t="n">
        <f aca="false">SUM(R384:R386)</f>
        <v>0</v>
      </c>
      <c r="S383" s="153"/>
      <c r="T383" s="155" t="n">
        <f aca="false">SUM(T384:T386)</f>
        <v>0.1056</v>
      </c>
      <c r="AR383" s="148" t="s">
        <v>81</v>
      </c>
      <c r="AT383" s="156" t="s">
        <v>73</v>
      </c>
      <c r="AU383" s="156" t="s">
        <v>79</v>
      </c>
      <c r="AY383" s="148" t="s">
        <v>132</v>
      </c>
      <c r="BK383" s="157" t="n">
        <f aca="false">SUM(BK384:BK386)</f>
        <v>0</v>
      </c>
    </row>
    <row r="384" s="27" customFormat="true" ht="24.15" hidden="false" customHeight="true" outlineLevel="0" collapsed="false">
      <c r="A384" s="22"/>
      <c r="B384" s="160"/>
      <c r="C384" s="161" t="s">
        <v>814</v>
      </c>
      <c r="D384" s="161" t="s">
        <v>134</v>
      </c>
      <c r="E384" s="162" t="s">
        <v>815</v>
      </c>
      <c r="F384" s="163" t="s">
        <v>816</v>
      </c>
      <c r="G384" s="164" t="s">
        <v>149</v>
      </c>
      <c r="H384" s="165" t="n">
        <v>19.2</v>
      </c>
      <c r="I384" s="166"/>
      <c r="J384" s="167" t="n">
        <f aca="false">ROUND(I384*H384,2)</f>
        <v>0</v>
      </c>
      <c r="K384" s="163" t="s">
        <v>145</v>
      </c>
      <c r="L384" s="23"/>
      <c r="M384" s="168"/>
      <c r="N384" s="169" t="s">
        <v>39</v>
      </c>
      <c r="O384" s="60"/>
      <c r="P384" s="170" t="n">
        <f aca="false">O384*H384</f>
        <v>0</v>
      </c>
      <c r="Q384" s="170" t="n">
        <v>0</v>
      </c>
      <c r="R384" s="170" t="n">
        <f aca="false">Q384*H384</f>
        <v>0</v>
      </c>
      <c r="S384" s="170" t="n">
        <v>0.0025</v>
      </c>
      <c r="T384" s="171" t="n">
        <f aca="false">S384*H384</f>
        <v>0.048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215</v>
      </c>
      <c r="AT384" s="172" t="s">
        <v>134</v>
      </c>
      <c r="AU384" s="172" t="s">
        <v>81</v>
      </c>
      <c r="AY384" s="3" t="s">
        <v>132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79</v>
      </c>
      <c r="BK384" s="173" t="n">
        <f aca="false">ROUND(I384*H384,2)</f>
        <v>0</v>
      </c>
      <c r="BL384" s="3" t="s">
        <v>215</v>
      </c>
      <c r="BM384" s="172" t="s">
        <v>817</v>
      </c>
    </row>
    <row r="385" s="174" customFormat="true" ht="12.8" hidden="false" customHeight="false" outlineLevel="0" collapsed="false">
      <c r="B385" s="175"/>
      <c r="D385" s="176" t="s">
        <v>151</v>
      </c>
      <c r="E385" s="177"/>
      <c r="F385" s="178" t="s">
        <v>818</v>
      </c>
      <c r="H385" s="179" t="n">
        <v>19.2</v>
      </c>
      <c r="I385" s="180"/>
      <c r="L385" s="175"/>
      <c r="M385" s="181"/>
      <c r="N385" s="182"/>
      <c r="O385" s="182"/>
      <c r="P385" s="182"/>
      <c r="Q385" s="182"/>
      <c r="R385" s="182"/>
      <c r="S385" s="182"/>
      <c r="T385" s="183"/>
      <c r="AT385" s="177" t="s">
        <v>151</v>
      </c>
      <c r="AU385" s="177" t="s">
        <v>81</v>
      </c>
      <c r="AV385" s="174" t="s">
        <v>81</v>
      </c>
      <c r="AW385" s="174" t="s">
        <v>31</v>
      </c>
      <c r="AX385" s="174" t="s">
        <v>79</v>
      </c>
      <c r="AY385" s="177" t="s">
        <v>132</v>
      </c>
    </row>
    <row r="386" s="27" customFormat="true" ht="24.15" hidden="false" customHeight="true" outlineLevel="0" collapsed="false">
      <c r="A386" s="22"/>
      <c r="B386" s="160"/>
      <c r="C386" s="161" t="s">
        <v>819</v>
      </c>
      <c r="D386" s="161" t="s">
        <v>134</v>
      </c>
      <c r="E386" s="162" t="s">
        <v>820</v>
      </c>
      <c r="F386" s="163" t="s">
        <v>821</v>
      </c>
      <c r="G386" s="164" t="s">
        <v>149</v>
      </c>
      <c r="H386" s="165" t="n">
        <v>19.2</v>
      </c>
      <c r="I386" s="166"/>
      <c r="J386" s="167" t="n">
        <f aca="false">ROUND(I386*H386,2)</f>
        <v>0</v>
      </c>
      <c r="K386" s="163" t="s">
        <v>145</v>
      </c>
      <c r="L386" s="23"/>
      <c r="M386" s="168"/>
      <c r="N386" s="169" t="s">
        <v>39</v>
      </c>
      <c r="O386" s="60"/>
      <c r="P386" s="170" t="n">
        <f aca="false">O386*H386</f>
        <v>0</v>
      </c>
      <c r="Q386" s="170" t="n">
        <v>0</v>
      </c>
      <c r="R386" s="170" t="n">
        <f aca="false">Q386*H386</f>
        <v>0</v>
      </c>
      <c r="S386" s="170" t="n">
        <v>0.003</v>
      </c>
      <c r="T386" s="171" t="n">
        <f aca="false">S386*H386</f>
        <v>0.0576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215</v>
      </c>
      <c r="AT386" s="172" t="s">
        <v>134</v>
      </c>
      <c r="AU386" s="172" t="s">
        <v>81</v>
      </c>
      <c r="AY386" s="3" t="s">
        <v>132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79</v>
      </c>
      <c r="BK386" s="173" t="n">
        <f aca="false">ROUND(I386*H386,2)</f>
        <v>0</v>
      </c>
      <c r="BL386" s="3" t="s">
        <v>215</v>
      </c>
      <c r="BM386" s="172" t="s">
        <v>822</v>
      </c>
    </row>
    <row r="387" s="146" customFormat="true" ht="22.8" hidden="false" customHeight="true" outlineLevel="0" collapsed="false">
      <c r="B387" s="147"/>
      <c r="D387" s="148" t="s">
        <v>73</v>
      </c>
      <c r="E387" s="158" t="s">
        <v>823</v>
      </c>
      <c r="F387" s="158" t="s">
        <v>824</v>
      </c>
      <c r="I387" s="150"/>
      <c r="J387" s="159" t="n">
        <f aca="false">BK387</f>
        <v>0</v>
      </c>
      <c r="L387" s="147"/>
      <c r="M387" s="152"/>
      <c r="N387" s="153"/>
      <c r="O387" s="153"/>
      <c r="P387" s="154" t="n">
        <f aca="false">SUM(P388:P399)</f>
        <v>0</v>
      </c>
      <c r="Q387" s="153"/>
      <c r="R387" s="154" t="n">
        <f aca="false">SUM(R388:R399)</f>
        <v>0.2951792</v>
      </c>
      <c r="S387" s="153"/>
      <c r="T387" s="155" t="n">
        <f aca="false">SUM(T388:T399)</f>
        <v>0</v>
      </c>
      <c r="AR387" s="148" t="s">
        <v>81</v>
      </c>
      <c r="AT387" s="156" t="s">
        <v>73</v>
      </c>
      <c r="AU387" s="156" t="s">
        <v>79</v>
      </c>
      <c r="AY387" s="148" t="s">
        <v>132</v>
      </c>
      <c r="BK387" s="157" t="n">
        <f aca="false">SUM(BK388:BK399)</f>
        <v>0</v>
      </c>
    </row>
    <row r="388" s="27" customFormat="true" ht="16.5" hidden="false" customHeight="true" outlineLevel="0" collapsed="false">
      <c r="A388" s="22"/>
      <c r="B388" s="160"/>
      <c r="C388" s="161" t="s">
        <v>825</v>
      </c>
      <c r="D388" s="161" t="s">
        <v>134</v>
      </c>
      <c r="E388" s="162" t="s">
        <v>826</v>
      </c>
      <c r="F388" s="163" t="s">
        <v>827</v>
      </c>
      <c r="G388" s="164" t="s">
        <v>149</v>
      </c>
      <c r="H388" s="165" t="n">
        <v>11.25</v>
      </c>
      <c r="I388" s="166"/>
      <c r="J388" s="167" t="n">
        <f aca="false">ROUND(I388*H388,2)</f>
        <v>0</v>
      </c>
      <c r="K388" s="163" t="s">
        <v>145</v>
      </c>
      <c r="L388" s="23"/>
      <c r="M388" s="168"/>
      <c r="N388" s="169" t="s">
        <v>39</v>
      </c>
      <c r="O388" s="60"/>
      <c r="P388" s="170" t="n">
        <f aca="false">O388*H388</f>
        <v>0</v>
      </c>
      <c r="Q388" s="170" t="n">
        <v>0.0003</v>
      </c>
      <c r="R388" s="170" t="n">
        <f aca="false">Q388*H388</f>
        <v>0.003375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215</v>
      </c>
      <c r="AT388" s="172" t="s">
        <v>134</v>
      </c>
      <c r="AU388" s="172" t="s">
        <v>81</v>
      </c>
      <c r="AY388" s="3" t="s">
        <v>132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79</v>
      </c>
      <c r="BK388" s="173" t="n">
        <f aca="false">ROUND(I388*H388,2)</f>
        <v>0</v>
      </c>
      <c r="BL388" s="3" t="s">
        <v>215</v>
      </c>
      <c r="BM388" s="172" t="s">
        <v>828</v>
      </c>
    </row>
    <row r="389" s="174" customFormat="true" ht="12.8" hidden="false" customHeight="false" outlineLevel="0" collapsed="false">
      <c r="B389" s="175"/>
      <c r="D389" s="176" t="s">
        <v>151</v>
      </c>
      <c r="E389" s="177"/>
      <c r="F389" s="178" t="s">
        <v>829</v>
      </c>
      <c r="H389" s="179" t="n">
        <v>11.25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151</v>
      </c>
      <c r="AU389" s="177" t="s">
        <v>81</v>
      </c>
      <c r="AV389" s="174" t="s">
        <v>81</v>
      </c>
      <c r="AW389" s="174" t="s">
        <v>31</v>
      </c>
      <c r="AX389" s="174" t="s">
        <v>74</v>
      </c>
      <c r="AY389" s="177" t="s">
        <v>132</v>
      </c>
    </row>
    <row r="390" s="184" customFormat="true" ht="12.8" hidden="false" customHeight="false" outlineLevel="0" collapsed="false">
      <c r="B390" s="185"/>
      <c r="D390" s="176" t="s">
        <v>151</v>
      </c>
      <c r="E390" s="186"/>
      <c r="F390" s="187" t="s">
        <v>169</v>
      </c>
      <c r="H390" s="188" t="n">
        <v>11.25</v>
      </c>
      <c r="I390" s="189"/>
      <c r="L390" s="185"/>
      <c r="M390" s="190"/>
      <c r="N390" s="191"/>
      <c r="O390" s="191"/>
      <c r="P390" s="191"/>
      <c r="Q390" s="191"/>
      <c r="R390" s="191"/>
      <c r="S390" s="191"/>
      <c r="T390" s="192"/>
      <c r="AT390" s="186" t="s">
        <v>151</v>
      </c>
      <c r="AU390" s="186" t="s">
        <v>81</v>
      </c>
      <c r="AV390" s="184" t="s">
        <v>138</v>
      </c>
      <c r="AW390" s="184" t="s">
        <v>31</v>
      </c>
      <c r="AX390" s="184" t="s">
        <v>79</v>
      </c>
      <c r="AY390" s="186" t="s">
        <v>132</v>
      </c>
    </row>
    <row r="391" s="27" customFormat="true" ht="33" hidden="false" customHeight="true" outlineLevel="0" collapsed="false">
      <c r="A391" s="22"/>
      <c r="B391" s="160"/>
      <c r="C391" s="161" t="s">
        <v>830</v>
      </c>
      <c r="D391" s="161" t="s">
        <v>134</v>
      </c>
      <c r="E391" s="162" t="s">
        <v>831</v>
      </c>
      <c r="F391" s="163" t="s">
        <v>832</v>
      </c>
      <c r="G391" s="164" t="s">
        <v>149</v>
      </c>
      <c r="H391" s="165" t="n">
        <v>11.25</v>
      </c>
      <c r="I391" s="166"/>
      <c r="J391" s="167" t="n">
        <f aca="false">ROUND(I391*H391,2)</f>
        <v>0</v>
      </c>
      <c r="K391" s="163" t="s">
        <v>145</v>
      </c>
      <c r="L391" s="23"/>
      <c r="M391" s="168"/>
      <c r="N391" s="169" t="s">
        <v>39</v>
      </c>
      <c r="O391" s="60"/>
      <c r="P391" s="170" t="n">
        <f aca="false">O391*H391</f>
        <v>0</v>
      </c>
      <c r="Q391" s="170" t="n">
        <v>0.00909</v>
      </c>
      <c r="R391" s="170" t="n">
        <f aca="false">Q391*H391</f>
        <v>0.1022625</v>
      </c>
      <c r="S391" s="170" t="n">
        <v>0</v>
      </c>
      <c r="T391" s="171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215</v>
      </c>
      <c r="AT391" s="172" t="s">
        <v>134</v>
      </c>
      <c r="AU391" s="172" t="s">
        <v>81</v>
      </c>
      <c r="AY391" s="3" t="s">
        <v>132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79</v>
      </c>
      <c r="BK391" s="173" t="n">
        <f aca="false">ROUND(I391*H391,2)</f>
        <v>0</v>
      </c>
      <c r="BL391" s="3" t="s">
        <v>215</v>
      </c>
      <c r="BM391" s="172" t="s">
        <v>833</v>
      </c>
    </row>
    <row r="392" s="27" customFormat="true" ht="24.15" hidden="false" customHeight="true" outlineLevel="0" collapsed="false">
      <c r="A392" s="22"/>
      <c r="B392" s="160"/>
      <c r="C392" s="194" t="s">
        <v>834</v>
      </c>
      <c r="D392" s="194" t="s">
        <v>229</v>
      </c>
      <c r="E392" s="195" t="s">
        <v>835</v>
      </c>
      <c r="F392" s="196" t="s">
        <v>836</v>
      </c>
      <c r="G392" s="197" t="s">
        <v>149</v>
      </c>
      <c r="H392" s="198" t="n">
        <v>12.938</v>
      </c>
      <c r="I392" s="199"/>
      <c r="J392" s="200" t="n">
        <f aca="false">ROUND(I392*H392,2)</f>
        <v>0</v>
      </c>
      <c r="K392" s="196" t="s">
        <v>145</v>
      </c>
      <c r="L392" s="201"/>
      <c r="M392" s="202"/>
      <c r="N392" s="203" t="s">
        <v>39</v>
      </c>
      <c r="O392" s="60"/>
      <c r="P392" s="170" t="n">
        <f aca="false">O392*H392</f>
        <v>0</v>
      </c>
      <c r="Q392" s="170" t="n">
        <v>0.01465</v>
      </c>
      <c r="R392" s="170" t="n">
        <f aca="false">Q392*H392</f>
        <v>0.1895417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290</v>
      </c>
      <c r="AT392" s="172" t="s">
        <v>229</v>
      </c>
      <c r="AU392" s="172" t="s">
        <v>81</v>
      </c>
      <c r="AY392" s="3" t="s">
        <v>132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79</v>
      </c>
      <c r="BK392" s="173" t="n">
        <f aca="false">ROUND(I392*H392,2)</f>
        <v>0</v>
      </c>
      <c r="BL392" s="3" t="s">
        <v>215</v>
      </c>
      <c r="BM392" s="172" t="s">
        <v>837</v>
      </c>
    </row>
    <row r="393" s="174" customFormat="true" ht="12.8" hidden="false" customHeight="false" outlineLevel="0" collapsed="false">
      <c r="B393" s="175"/>
      <c r="D393" s="176" t="s">
        <v>151</v>
      </c>
      <c r="F393" s="178" t="s">
        <v>838</v>
      </c>
      <c r="H393" s="179" t="n">
        <v>12.938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151</v>
      </c>
      <c r="AU393" s="177" t="s">
        <v>81</v>
      </c>
      <c r="AV393" s="174" t="s">
        <v>81</v>
      </c>
      <c r="AW393" s="174" t="s">
        <v>2</v>
      </c>
      <c r="AX393" s="174" t="s">
        <v>79</v>
      </c>
      <c r="AY393" s="177" t="s">
        <v>132</v>
      </c>
    </row>
    <row r="394" s="27" customFormat="true" ht="24.15" hidden="false" customHeight="true" outlineLevel="0" collapsed="false">
      <c r="A394" s="22"/>
      <c r="B394" s="160"/>
      <c r="C394" s="161" t="s">
        <v>839</v>
      </c>
      <c r="D394" s="161" t="s">
        <v>134</v>
      </c>
      <c r="E394" s="162" t="s">
        <v>840</v>
      </c>
      <c r="F394" s="163" t="s">
        <v>841</v>
      </c>
      <c r="G394" s="164" t="s">
        <v>149</v>
      </c>
      <c r="H394" s="165" t="n">
        <v>11.25</v>
      </c>
      <c r="I394" s="166"/>
      <c r="J394" s="167" t="n">
        <f aca="false">ROUND(I394*H394,2)</f>
        <v>0</v>
      </c>
      <c r="K394" s="163" t="s">
        <v>145</v>
      </c>
      <c r="L394" s="23"/>
      <c r="M394" s="168"/>
      <c r="N394" s="169" t="s">
        <v>39</v>
      </c>
      <c r="O394" s="60"/>
      <c r="P394" s="170" t="n">
        <f aca="false">O394*H394</f>
        <v>0</v>
      </c>
      <c r="Q394" s="170" t="n">
        <v>0</v>
      </c>
      <c r="R394" s="170" t="n">
        <f aca="false">Q394*H394</f>
        <v>0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215</v>
      </c>
      <c r="AT394" s="172" t="s">
        <v>134</v>
      </c>
      <c r="AU394" s="172" t="s">
        <v>81</v>
      </c>
      <c r="AY394" s="3" t="s">
        <v>132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79</v>
      </c>
      <c r="BK394" s="173" t="n">
        <f aca="false">ROUND(I394*H394,2)</f>
        <v>0</v>
      </c>
      <c r="BL394" s="3" t="s">
        <v>215</v>
      </c>
      <c r="BM394" s="172" t="s">
        <v>842</v>
      </c>
    </row>
    <row r="395" s="174" customFormat="true" ht="12.8" hidden="false" customHeight="false" outlineLevel="0" collapsed="false">
      <c r="B395" s="175"/>
      <c r="D395" s="176" t="s">
        <v>151</v>
      </c>
      <c r="E395" s="177"/>
      <c r="F395" s="178" t="s">
        <v>843</v>
      </c>
      <c r="H395" s="179" t="n">
        <v>11.25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151</v>
      </c>
      <c r="AU395" s="177" t="s">
        <v>81</v>
      </c>
      <c r="AV395" s="174" t="s">
        <v>81</v>
      </c>
      <c r="AW395" s="174" t="s">
        <v>31</v>
      </c>
      <c r="AX395" s="174" t="s">
        <v>79</v>
      </c>
      <c r="AY395" s="177" t="s">
        <v>132</v>
      </c>
    </row>
    <row r="396" s="27" customFormat="true" ht="24.15" hidden="false" customHeight="true" outlineLevel="0" collapsed="false">
      <c r="A396" s="22"/>
      <c r="B396" s="160"/>
      <c r="C396" s="161" t="s">
        <v>844</v>
      </c>
      <c r="D396" s="161" t="s">
        <v>134</v>
      </c>
      <c r="E396" s="162" t="s">
        <v>845</v>
      </c>
      <c r="F396" s="163" t="s">
        <v>846</v>
      </c>
      <c r="G396" s="164" t="s">
        <v>149</v>
      </c>
      <c r="H396" s="165" t="n">
        <v>11.25</v>
      </c>
      <c r="I396" s="166"/>
      <c r="J396" s="167" t="n">
        <f aca="false">ROUND(I396*H396,2)</f>
        <v>0</v>
      </c>
      <c r="K396" s="163" t="s">
        <v>145</v>
      </c>
      <c r="L396" s="23"/>
      <c r="M396" s="168"/>
      <c r="N396" s="169" t="s">
        <v>39</v>
      </c>
      <c r="O396" s="60"/>
      <c r="P396" s="170" t="n">
        <f aca="false">O396*H396</f>
        <v>0</v>
      </c>
      <c r="Q396" s="170" t="n">
        <v>0</v>
      </c>
      <c r="R396" s="170" t="n">
        <f aca="false">Q396*H396</f>
        <v>0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215</v>
      </c>
      <c r="AT396" s="172" t="s">
        <v>134</v>
      </c>
      <c r="AU396" s="172" t="s">
        <v>81</v>
      </c>
      <c r="AY396" s="3" t="s">
        <v>132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79</v>
      </c>
      <c r="BK396" s="173" t="n">
        <f aca="false">ROUND(I396*H396,2)</f>
        <v>0</v>
      </c>
      <c r="BL396" s="3" t="s">
        <v>215</v>
      </c>
      <c r="BM396" s="172" t="s">
        <v>847</v>
      </c>
    </row>
    <row r="397" s="174" customFormat="true" ht="12.8" hidden="false" customHeight="false" outlineLevel="0" collapsed="false">
      <c r="B397" s="175"/>
      <c r="D397" s="176" t="s">
        <v>151</v>
      </c>
      <c r="E397" s="177"/>
      <c r="F397" s="178" t="s">
        <v>843</v>
      </c>
      <c r="H397" s="179" t="n">
        <v>11.25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151</v>
      </c>
      <c r="AU397" s="177" t="s">
        <v>81</v>
      </c>
      <c r="AV397" s="174" t="s">
        <v>81</v>
      </c>
      <c r="AW397" s="174" t="s">
        <v>31</v>
      </c>
      <c r="AX397" s="174" t="s">
        <v>79</v>
      </c>
      <c r="AY397" s="177" t="s">
        <v>132</v>
      </c>
    </row>
    <row r="398" s="27" customFormat="true" ht="16.5" hidden="false" customHeight="true" outlineLevel="0" collapsed="false">
      <c r="A398" s="22"/>
      <c r="B398" s="160"/>
      <c r="C398" s="161" t="s">
        <v>848</v>
      </c>
      <c r="D398" s="161" t="s">
        <v>134</v>
      </c>
      <c r="E398" s="162" t="s">
        <v>849</v>
      </c>
      <c r="F398" s="163" t="s">
        <v>850</v>
      </c>
      <c r="G398" s="164" t="s">
        <v>255</v>
      </c>
      <c r="H398" s="165" t="n">
        <v>45.48</v>
      </c>
      <c r="I398" s="166"/>
      <c r="J398" s="167" t="n">
        <f aca="false">ROUND(I398*H398,2)</f>
        <v>0</v>
      </c>
      <c r="K398" s="163" t="s">
        <v>145</v>
      </c>
      <c r="L398" s="23"/>
      <c r="M398" s="168"/>
      <c r="N398" s="169" t="s">
        <v>39</v>
      </c>
      <c r="O398" s="60"/>
      <c r="P398" s="170" t="n">
        <f aca="false">O398*H398</f>
        <v>0</v>
      </c>
      <c r="Q398" s="170" t="n">
        <v>0</v>
      </c>
      <c r="R398" s="170" t="n">
        <f aca="false">Q398*H398</f>
        <v>0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215</v>
      </c>
      <c r="AT398" s="172" t="s">
        <v>134</v>
      </c>
      <c r="AU398" s="172" t="s">
        <v>81</v>
      </c>
      <c r="AY398" s="3" t="s">
        <v>132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79</v>
      </c>
      <c r="BK398" s="173" t="n">
        <f aca="false">ROUND(I398*H398,2)</f>
        <v>0</v>
      </c>
      <c r="BL398" s="3" t="s">
        <v>215</v>
      </c>
      <c r="BM398" s="172" t="s">
        <v>851</v>
      </c>
    </row>
    <row r="399" s="27" customFormat="true" ht="24.15" hidden="false" customHeight="true" outlineLevel="0" collapsed="false">
      <c r="A399" s="22"/>
      <c r="B399" s="160"/>
      <c r="C399" s="161" t="s">
        <v>852</v>
      </c>
      <c r="D399" s="161" t="s">
        <v>134</v>
      </c>
      <c r="E399" s="162" t="s">
        <v>853</v>
      </c>
      <c r="F399" s="163" t="s">
        <v>854</v>
      </c>
      <c r="G399" s="164" t="s">
        <v>378</v>
      </c>
      <c r="H399" s="213"/>
      <c r="I399" s="166"/>
      <c r="J399" s="167" t="n">
        <f aca="false">ROUND(I399*H399,2)</f>
        <v>0</v>
      </c>
      <c r="K399" s="163" t="s">
        <v>145</v>
      </c>
      <c r="L399" s="23"/>
      <c r="M399" s="168"/>
      <c r="N399" s="169" t="s">
        <v>39</v>
      </c>
      <c r="O399" s="60"/>
      <c r="P399" s="170" t="n">
        <f aca="false">O399*H399</f>
        <v>0</v>
      </c>
      <c r="Q399" s="170" t="n">
        <v>0</v>
      </c>
      <c r="R399" s="170" t="n">
        <f aca="false">Q399*H399</f>
        <v>0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215</v>
      </c>
      <c r="AT399" s="172" t="s">
        <v>134</v>
      </c>
      <c r="AU399" s="172" t="s">
        <v>81</v>
      </c>
      <c r="AY399" s="3" t="s">
        <v>132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79</v>
      </c>
      <c r="BK399" s="173" t="n">
        <f aca="false">ROUND(I399*H399,2)</f>
        <v>0</v>
      </c>
      <c r="BL399" s="3" t="s">
        <v>215</v>
      </c>
      <c r="BM399" s="172" t="s">
        <v>855</v>
      </c>
    </row>
    <row r="400" s="146" customFormat="true" ht="22.8" hidden="false" customHeight="true" outlineLevel="0" collapsed="false">
      <c r="B400" s="147"/>
      <c r="D400" s="148" t="s">
        <v>73</v>
      </c>
      <c r="E400" s="158" t="s">
        <v>856</v>
      </c>
      <c r="F400" s="158" t="s">
        <v>857</v>
      </c>
      <c r="I400" s="150"/>
      <c r="J400" s="159" t="n">
        <f aca="false">BK400</f>
        <v>0</v>
      </c>
      <c r="L400" s="147"/>
      <c r="M400" s="152"/>
      <c r="N400" s="153"/>
      <c r="O400" s="153"/>
      <c r="P400" s="154" t="n">
        <f aca="false">SUM(P401:P411)</f>
        <v>0</v>
      </c>
      <c r="Q400" s="153"/>
      <c r="R400" s="154" t="n">
        <f aca="false">SUM(R401:R411)</f>
        <v>0.00246575</v>
      </c>
      <c r="S400" s="153"/>
      <c r="T400" s="155" t="n">
        <f aca="false">SUM(T401:T411)</f>
        <v>0</v>
      </c>
      <c r="AR400" s="148" t="s">
        <v>81</v>
      </c>
      <c r="AT400" s="156" t="s">
        <v>73</v>
      </c>
      <c r="AU400" s="156" t="s">
        <v>79</v>
      </c>
      <c r="AY400" s="148" t="s">
        <v>132</v>
      </c>
      <c r="BK400" s="157" t="n">
        <f aca="false">SUM(BK401:BK411)</f>
        <v>0</v>
      </c>
    </row>
    <row r="401" s="27" customFormat="true" ht="24.15" hidden="false" customHeight="true" outlineLevel="0" collapsed="false">
      <c r="A401" s="22"/>
      <c r="B401" s="160"/>
      <c r="C401" s="161" t="s">
        <v>858</v>
      </c>
      <c r="D401" s="161" t="s">
        <v>134</v>
      </c>
      <c r="E401" s="162" t="s">
        <v>859</v>
      </c>
      <c r="F401" s="163" t="s">
        <v>860</v>
      </c>
      <c r="G401" s="164" t="s">
        <v>149</v>
      </c>
      <c r="H401" s="165" t="n">
        <v>3</v>
      </c>
      <c r="I401" s="166"/>
      <c r="J401" s="167" t="n">
        <f aca="false">ROUND(I401*H401,2)</f>
        <v>0</v>
      </c>
      <c r="K401" s="163" t="s">
        <v>145</v>
      </c>
      <c r="L401" s="23"/>
      <c r="M401" s="168"/>
      <c r="N401" s="169" t="s">
        <v>39</v>
      </c>
      <c r="O401" s="60"/>
      <c r="P401" s="170" t="n">
        <f aca="false">O401*H401</f>
        <v>0</v>
      </c>
      <c r="Q401" s="170" t="n">
        <v>6E-005</v>
      </c>
      <c r="R401" s="170" t="n">
        <f aca="false">Q401*H401</f>
        <v>0.00018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215</v>
      </c>
      <c r="AT401" s="172" t="s">
        <v>134</v>
      </c>
      <c r="AU401" s="172" t="s">
        <v>81</v>
      </c>
      <c r="AY401" s="3" t="s">
        <v>132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79</v>
      </c>
      <c r="BK401" s="173" t="n">
        <f aca="false">ROUND(I401*H401,2)</f>
        <v>0</v>
      </c>
      <c r="BL401" s="3" t="s">
        <v>215</v>
      </c>
      <c r="BM401" s="172" t="s">
        <v>861</v>
      </c>
    </row>
    <row r="402" s="174" customFormat="true" ht="12.8" hidden="false" customHeight="false" outlineLevel="0" collapsed="false">
      <c r="B402" s="175"/>
      <c r="D402" s="176" t="s">
        <v>151</v>
      </c>
      <c r="E402" s="177"/>
      <c r="F402" s="178" t="s">
        <v>862</v>
      </c>
      <c r="H402" s="179" t="n">
        <v>3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151</v>
      </c>
      <c r="AU402" s="177" t="s">
        <v>81</v>
      </c>
      <c r="AV402" s="174" t="s">
        <v>81</v>
      </c>
      <c r="AW402" s="174" t="s">
        <v>31</v>
      </c>
      <c r="AX402" s="174" t="s">
        <v>74</v>
      </c>
      <c r="AY402" s="177" t="s">
        <v>132</v>
      </c>
    </row>
    <row r="403" s="184" customFormat="true" ht="12.8" hidden="false" customHeight="false" outlineLevel="0" collapsed="false">
      <c r="B403" s="185"/>
      <c r="D403" s="176" t="s">
        <v>151</v>
      </c>
      <c r="E403" s="186"/>
      <c r="F403" s="187" t="s">
        <v>169</v>
      </c>
      <c r="H403" s="188" t="n">
        <v>3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151</v>
      </c>
      <c r="AU403" s="186" t="s">
        <v>81</v>
      </c>
      <c r="AV403" s="184" t="s">
        <v>138</v>
      </c>
      <c r="AW403" s="184" t="s">
        <v>31</v>
      </c>
      <c r="AX403" s="184" t="s">
        <v>79</v>
      </c>
      <c r="AY403" s="186" t="s">
        <v>132</v>
      </c>
    </row>
    <row r="404" s="27" customFormat="true" ht="24.15" hidden="false" customHeight="true" outlineLevel="0" collapsed="false">
      <c r="A404" s="22"/>
      <c r="B404" s="160"/>
      <c r="C404" s="161" t="s">
        <v>863</v>
      </c>
      <c r="D404" s="161" t="s">
        <v>134</v>
      </c>
      <c r="E404" s="162" t="s">
        <v>864</v>
      </c>
      <c r="F404" s="163" t="s">
        <v>865</v>
      </c>
      <c r="G404" s="164" t="s">
        <v>149</v>
      </c>
      <c r="H404" s="165" t="n">
        <v>3</v>
      </c>
      <c r="I404" s="166"/>
      <c r="J404" s="167" t="n">
        <f aca="false">ROUND(I404*H404,2)</f>
        <v>0</v>
      </c>
      <c r="K404" s="163" t="s">
        <v>145</v>
      </c>
      <c r="L404" s="23"/>
      <c r="M404" s="168"/>
      <c r="N404" s="169" t="s">
        <v>39</v>
      </c>
      <c r="O404" s="60"/>
      <c r="P404" s="170" t="n">
        <f aca="false">O404*H404</f>
        <v>0</v>
      </c>
      <c r="Q404" s="170" t="n">
        <v>0.00013</v>
      </c>
      <c r="R404" s="170" t="n">
        <f aca="false">Q404*H404</f>
        <v>0.00039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215</v>
      </c>
      <c r="AT404" s="172" t="s">
        <v>134</v>
      </c>
      <c r="AU404" s="172" t="s">
        <v>81</v>
      </c>
      <c r="AY404" s="3" t="s">
        <v>132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79</v>
      </c>
      <c r="BK404" s="173" t="n">
        <f aca="false">ROUND(I404*H404,2)</f>
        <v>0</v>
      </c>
      <c r="BL404" s="3" t="s">
        <v>215</v>
      </c>
      <c r="BM404" s="172" t="s">
        <v>866</v>
      </c>
    </row>
    <row r="405" s="27" customFormat="true" ht="24.15" hidden="false" customHeight="true" outlineLevel="0" collapsed="false">
      <c r="A405" s="22"/>
      <c r="B405" s="160"/>
      <c r="C405" s="161" t="s">
        <v>867</v>
      </c>
      <c r="D405" s="161" t="s">
        <v>134</v>
      </c>
      <c r="E405" s="162" t="s">
        <v>868</v>
      </c>
      <c r="F405" s="163" t="s">
        <v>869</v>
      </c>
      <c r="G405" s="164" t="s">
        <v>149</v>
      </c>
      <c r="H405" s="165" t="n">
        <v>3</v>
      </c>
      <c r="I405" s="166"/>
      <c r="J405" s="167" t="n">
        <f aca="false">ROUND(I405*H405,2)</f>
        <v>0</v>
      </c>
      <c r="K405" s="163" t="s">
        <v>145</v>
      </c>
      <c r="L405" s="23"/>
      <c r="M405" s="168"/>
      <c r="N405" s="169" t="s">
        <v>39</v>
      </c>
      <c r="O405" s="60"/>
      <c r="P405" s="170" t="n">
        <f aca="false">O405*H405</f>
        <v>0</v>
      </c>
      <c r="Q405" s="170" t="n">
        <v>0.00012</v>
      </c>
      <c r="R405" s="170" t="n">
        <f aca="false">Q405*H405</f>
        <v>0.00036</v>
      </c>
      <c r="S405" s="170" t="n">
        <v>0</v>
      </c>
      <c r="T405" s="171" t="n">
        <f aca="false">S405*H405</f>
        <v>0</v>
      </c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R405" s="172" t="s">
        <v>215</v>
      </c>
      <c r="AT405" s="172" t="s">
        <v>134</v>
      </c>
      <c r="AU405" s="172" t="s">
        <v>81</v>
      </c>
      <c r="AY405" s="3" t="s">
        <v>132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3" t="s">
        <v>79</v>
      </c>
      <c r="BK405" s="173" t="n">
        <f aca="false">ROUND(I405*H405,2)</f>
        <v>0</v>
      </c>
      <c r="BL405" s="3" t="s">
        <v>215</v>
      </c>
      <c r="BM405" s="172" t="s">
        <v>870</v>
      </c>
    </row>
    <row r="406" s="27" customFormat="true" ht="24.15" hidden="false" customHeight="true" outlineLevel="0" collapsed="false">
      <c r="A406" s="22"/>
      <c r="B406" s="160"/>
      <c r="C406" s="161" t="s">
        <v>871</v>
      </c>
      <c r="D406" s="161" t="s">
        <v>134</v>
      </c>
      <c r="E406" s="162" t="s">
        <v>872</v>
      </c>
      <c r="F406" s="163" t="s">
        <v>873</v>
      </c>
      <c r="G406" s="164" t="s">
        <v>149</v>
      </c>
      <c r="H406" s="165" t="n">
        <v>3</v>
      </c>
      <c r="I406" s="166"/>
      <c r="J406" s="167" t="n">
        <f aca="false">ROUND(I406*H406,2)</f>
        <v>0</v>
      </c>
      <c r="K406" s="163" t="s">
        <v>145</v>
      </c>
      <c r="L406" s="23"/>
      <c r="M406" s="168"/>
      <c r="N406" s="169" t="s">
        <v>39</v>
      </c>
      <c r="O406" s="60"/>
      <c r="P406" s="170" t="n">
        <f aca="false">O406*H406</f>
        <v>0</v>
      </c>
      <c r="Q406" s="170" t="n">
        <v>0.00032</v>
      </c>
      <c r="R406" s="170" t="n">
        <f aca="false">Q406*H406</f>
        <v>0.00096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215</v>
      </c>
      <c r="AT406" s="172" t="s">
        <v>134</v>
      </c>
      <c r="AU406" s="172" t="s">
        <v>81</v>
      </c>
      <c r="AY406" s="3" t="s">
        <v>132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79</v>
      </c>
      <c r="BK406" s="173" t="n">
        <f aca="false">ROUND(I406*H406,2)</f>
        <v>0</v>
      </c>
      <c r="BL406" s="3" t="s">
        <v>215</v>
      </c>
      <c r="BM406" s="172" t="s">
        <v>874</v>
      </c>
    </row>
    <row r="407" s="27" customFormat="true" ht="24.15" hidden="false" customHeight="true" outlineLevel="0" collapsed="false">
      <c r="A407" s="22"/>
      <c r="B407" s="160"/>
      <c r="C407" s="161" t="s">
        <v>875</v>
      </c>
      <c r="D407" s="161" t="s">
        <v>134</v>
      </c>
      <c r="E407" s="162" t="s">
        <v>876</v>
      </c>
      <c r="F407" s="163" t="s">
        <v>877</v>
      </c>
      <c r="G407" s="164" t="s">
        <v>149</v>
      </c>
      <c r="H407" s="165" t="n">
        <v>1.175</v>
      </c>
      <c r="I407" s="166"/>
      <c r="J407" s="167" t="n">
        <f aca="false">ROUND(I407*H407,2)</f>
        <v>0</v>
      </c>
      <c r="K407" s="163" t="s">
        <v>145</v>
      </c>
      <c r="L407" s="23"/>
      <c r="M407" s="168"/>
      <c r="N407" s="169" t="s">
        <v>39</v>
      </c>
      <c r="O407" s="60"/>
      <c r="P407" s="170" t="n">
        <f aca="false">O407*H407</f>
        <v>0</v>
      </c>
      <c r="Q407" s="170" t="n">
        <v>8E-005</v>
      </c>
      <c r="R407" s="170" t="n">
        <f aca="false">Q407*H407</f>
        <v>9.4E-005</v>
      </c>
      <c r="S407" s="170" t="n">
        <v>0</v>
      </c>
      <c r="T407" s="171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72" t="s">
        <v>215</v>
      </c>
      <c r="AT407" s="172" t="s">
        <v>134</v>
      </c>
      <c r="AU407" s="172" t="s">
        <v>81</v>
      </c>
      <c r="AY407" s="3" t="s">
        <v>132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3" t="s">
        <v>79</v>
      </c>
      <c r="BK407" s="173" t="n">
        <f aca="false">ROUND(I407*H407,2)</f>
        <v>0</v>
      </c>
      <c r="BL407" s="3" t="s">
        <v>215</v>
      </c>
      <c r="BM407" s="172" t="s">
        <v>878</v>
      </c>
    </row>
    <row r="408" s="174" customFormat="true" ht="12.8" hidden="false" customHeight="false" outlineLevel="0" collapsed="false">
      <c r="B408" s="175"/>
      <c r="D408" s="176" t="s">
        <v>151</v>
      </c>
      <c r="E408" s="177"/>
      <c r="F408" s="178" t="s">
        <v>879</v>
      </c>
      <c r="H408" s="179" t="n">
        <v>1.175</v>
      </c>
      <c r="I408" s="180"/>
      <c r="L408" s="175"/>
      <c r="M408" s="181"/>
      <c r="N408" s="182"/>
      <c r="O408" s="182"/>
      <c r="P408" s="182"/>
      <c r="Q408" s="182"/>
      <c r="R408" s="182"/>
      <c r="S408" s="182"/>
      <c r="T408" s="183"/>
      <c r="AT408" s="177" t="s">
        <v>151</v>
      </c>
      <c r="AU408" s="177" t="s">
        <v>81</v>
      </c>
      <c r="AV408" s="174" t="s">
        <v>81</v>
      </c>
      <c r="AW408" s="174" t="s">
        <v>31</v>
      </c>
      <c r="AX408" s="174" t="s">
        <v>79</v>
      </c>
      <c r="AY408" s="177" t="s">
        <v>132</v>
      </c>
    </row>
    <row r="409" s="27" customFormat="true" ht="24.15" hidden="false" customHeight="true" outlineLevel="0" collapsed="false">
      <c r="A409" s="22"/>
      <c r="B409" s="160"/>
      <c r="C409" s="161" t="s">
        <v>880</v>
      </c>
      <c r="D409" s="161" t="s">
        <v>134</v>
      </c>
      <c r="E409" s="162" t="s">
        <v>881</v>
      </c>
      <c r="F409" s="163" t="s">
        <v>882</v>
      </c>
      <c r="G409" s="164" t="s">
        <v>149</v>
      </c>
      <c r="H409" s="165" t="n">
        <v>1.175</v>
      </c>
      <c r="I409" s="166"/>
      <c r="J409" s="167" t="n">
        <f aca="false">ROUND(I409*H409,2)</f>
        <v>0</v>
      </c>
      <c r="K409" s="163" t="s">
        <v>145</v>
      </c>
      <c r="L409" s="23"/>
      <c r="M409" s="168"/>
      <c r="N409" s="169" t="s">
        <v>39</v>
      </c>
      <c r="O409" s="60"/>
      <c r="P409" s="170" t="n">
        <f aca="false">O409*H409</f>
        <v>0</v>
      </c>
      <c r="Q409" s="170" t="n">
        <v>0.00017</v>
      </c>
      <c r="R409" s="170" t="n">
        <f aca="false">Q409*H409</f>
        <v>0.00019975</v>
      </c>
      <c r="S409" s="170" t="n">
        <v>0</v>
      </c>
      <c r="T409" s="171" t="n">
        <f aca="false">S409*H409</f>
        <v>0</v>
      </c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R409" s="172" t="s">
        <v>215</v>
      </c>
      <c r="AT409" s="172" t="s">
        <v>134</v>
      </c>
      <c r="AU409" s="172" t="s">
        <v>81</v>
      </c>
      <c r="AY409" s="3" t="s">
        <v>132</v>
      </c>
      <c r="BE409" s="173" t="n">
        <f aca="false">IF(N409="základní",J409,0)</f>
        <v>0</v>
      </c>
      <c r="BF409" s="173" t="n">
        <f aca="false">IF(N409="snížená",J409,0)</f>
        <v>0</v>
      </c>
      <c r="BG409" s="173" t="n">
        <f aca="false">IF(N409="zákl. přenesená",J409,0)</f>
        <v>0</v>
      </c>
      <c r="BH409" s="173" t="n">
        <f aca="false">IF(N409="sníž. přenesená",J409,0)</f>
        <v>0</v>
      </c>
      <c r="BI409" s="173" t="n">
        <f aca="false">IF(N409="nulová",J409,0)</f>
        <v>0</v>
      </c>
      <c r="BJ409" s="3" t="s">
        <v>79</v>
      </c>
      <c r="BK409" s="173" t="n">
        <f aca="false">ROUND(I409*H409,2)</f>
        <v>0</v>
      </c>
      <c r="BL409" s="3" t="s">
        <v>215</v>
      </c>
      <c r="BM409" s="172" t="s">
        <v>883</v>
      </c>
    </row>
    <row r="410" s="27" customFormat="true" ht="24.15" hidden="false" customHeight="true" outlineLevel="0" collapsed="false">
      <c r="A410" s="22"/>
      <c r="B410" s="160"/>
      <c r="C410" s="161" t="s">
        <v>884</v>
      </c>
      <c r="D410" s="161" t="s">
        <v>134</v>
      </c>
      <c r="E410" s="162" t="s">
        <v>885</v>
      </c>
      <c r="F410" s="163" t="s">
        <v>886</v>
      </c>
      <c r="G410" s="164" t="s">
        <v>149</v>
      </c>
      <c r="H410" s="165" t="n">
        <v>1.175</v>
      </c>
      <c r="I410" s="166"/>
      <c r="J410" s="167" t="n">
        <f aca="false">ROUND(I410*H410,2)</f>
        <v>0</v>
      </c>
      <c r="K410" s="163" t="s">
        <v>145</v>
      </c>
      <c r="L410" s="23"/>
      <c r="M410" s="168"/>
      <c r="N410" s="169" t="s">
        <v>39</v>
      </c>
      <c r="O410" s="60"/>
      <c r="P410" s="170" t="n">
        <f aca="false">O410*H410</f>
        <v>0</v>
      </c>
      <c r="Q410" s="170" t="n">
        <v>0.00012</v>
      </c>
      <c r="R410" s="170" t="n">
        <f aca="false">Q410*H410</f>
        <v>0.000141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215</v>
      </c>
      <c r="AT410" s="172" t="s">
        <v>134</v>
      </c>
      <c r="AU410" s="172" t="s">
        <v>81</v>
      </c>
      <c r="AY410" s="3" t="s">
        <v>132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79</v>
      </c>
      <c r="BK410" s="173" t="n">
        <f aca="false">ROUND(I410*H410,2)</f>
        <v>0</v>
      </c>
      <c r="BL410" s="3" t="s">
        <v>215</v>
      </c>
      <c r="BM410" s="172" t="s">
        <v>887</v>
      </c>
    </row>
    <row r="411" s="27" customFormat="true" ht="24.15" hidden="false" customHeight="true" outlineLevel="0" collapsed="false">
      <c r="A411" s="22"/>
      <c r="B411" s="160"/>
      <c r="C411" s="161" t="s">
        <v>888</v>
      </c>
      <c r="D411" s="161" t="s">
        <v>134</v>
      </c>
      <c r="E411" s="162" t="s">
        <v>889</v>
      </c>
      <c r="F411" s="163" t="s">
        <v>890</v>
      </c>
      <c r="G411" s="164" t="s">
        <v>149</v>
      </c>
      <c r="H411" s="165" t="n">
        <v>1.175</v>
      </c>
      <c r="I411" s="166"/>
      <c r="J411" s="167" t="n">
        <f aca="false">ROUND(I411*H411,2)</f>
        <v>0</v>
      </c>
      <c r="K411" s="163" t="s">
        <v>145</v>
      </c>
      <c r="L411" s="23"/>
      <c r="M411" s="168"/>
      <c r="N411" s="169" t="s">
        <v>39</v>
      </c>
      <c r="O411" s="60"/>
      <c r="P411" s="170" t="n">
        <f aca="false">O411*H411</f>
        <v>0</v>
      </c>
      <c r="Q411" s="170" t="n">
        <v>0.00012</v>
      </c>
      <c r="R411" s="170" t="n">
        <f aca="false">Q411*H411</f>
        <v>0.000141</v>
      </c>
      <c r="S411" s="170" t="n">
        <v>0</v>
      </c>
      <c r="T411" s="171" t="n">
        <f aca="false">S411*H411</f>
        <v>0</v>
      </c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R411" s="172" t="s">
        <v>215</v>
      </c>
      <c r="AT411" s="172" t="s">
        <v>134</v>
      </c>
      <c r="AU411" s="172" t="s">
        <v>81</v>
      </c>
      <c r="AY411" s="3" t="s">
        <v>132</v>
      </c>
      <c r="BE411" s="173" t="n">
        <f aca="false">IF(N411="základní",J411,0)</f>
        <v>0</v>
      </c>
      <c r="BF411" s="173" t="n">
        <f aca="false">IF(N411="snížená",J411,0)</f>
        <v>0</v>
      </c>
      <c r="BG411" s="173" t="n">
        <f aca="false">IF(N411="zákl. přenesená",J411,0)</f>
        <v>0</v>
      </c>
      <c r="BH411" s="173" t="n">
        <f aca="false">IF(N411="sníž. přenesená",J411,0)</f>
        <v>0</v>
      </c>
      <c r="BI411" s="173" t="n">
        <f aca="false">IF(N411="nulová",J411,0)</f>
        <v>0</v>
      </c>
      <c r="BJ411" s="3" t="s">
        <v>79</v>
      </c>
      <c r="BK411" s="173" t="n">
        <f aca="false">ROUND(I411*H411,2)</f>
        <v>0</v>
      </c>
      <c r="BL411" s="3" t="s">
        <v>215</v>
      </c>
      <c r="BM411" s="172" t="s">
        <v>891</v>
      </c>
    </row>
    <row r="412" s="146" customFormat="true" ht="22.8" hidden="false" customHeight="true" outlineLevel="0" collapsed="false">
      <c r="B412" s="147"/>
      <c r="D412" s="148" t="s">
        <v>73</v>
      </c>
      <c r="E412" s="158" t="s">
        <v>892</v>
      </c>
      <c r="F412" s="158" t="s">
        <v>893</v>
      </c>
      <c r="I412" s="150"/>
      <c r="J412" s="159" t="n">
        <f aca="false">BK412</f>
        <v>0</v>
      </c>
      <c r="L412" s="147"/>
      <c r="M412" s="152"/>
      <c r="N412" s="153"/>
      <c r="O412" s="153"/>
      <c r="P412" s="154" t="n">
        <f aca="false">SUM(P413:P429)</f>
        <v>0</v>
      </c>
      <c r="Q412" s="153"/>
      <c r="R412" s="154" t="n">
        <f aca="false">SUM(R413:R429)</f>
        <v>0.27574358</v>
      </c>
      <c r="S412" s="153"/>
      <c r="T412" s="155" t="n">
        <f aca="false">SUM(T413:T429)</f>
        <v>0.05875996</v>
      </c>
      <c r="AR412" s="148" t="s">
        <v>81</v>
      </c>
      <c r="AT412" s="156" t="s">
        <v>73</v>
      </c>
      <c r="AU412" s="156" t="s">
        <v>79</v>
      </c>
      <c r="AY412" s="148" t="s">
        <v>132</v>
      </c>
      <c r="BK412" s="157" t="n">
        <f aca="false">SUM(BK413:BK429)</f>
        <v>0</v>
      </c>
    </row>
    <row r="413" s="27" customFormat="true" ht="24.15" hidden="false" customHeight="true" outlineLevel="0" collapsed="false">
      <c r="A413" s="22"/>
      <c r="B413" s="160"/>
      <c r="C413" s="161" t="s">
        <v>894</v>
      </c>
      <c r="D413" s="161" t="s">
        <v>134</v>
      </c>
      <c r="E413" s="162" t="s">
        <v>895</v>
      </c>
      <c r="F413" s="163" t="s">
        <v>896</v>
      </c>
      <c r="G413" s="164" t="s">
        <v>149</v>
      </c>
      <c r="H413" s="165" t="n">
        <v>48.995</v>
      </c>
      <c r="I413" s="166"/>
      <c r="J413" s="167" t="n">
        <f aca="false">ROUND(I413*H413,2)</f>
        <v>0</v>
      </c>
      <c r="K413" s="163" t="s">
        <v>145</v>
      </c>
      <c r="L413" s="23"/>
      <c r="M413" s="168"/>
      <c r="N413" s="169" t="s">
        <v>39</v>
      </c>
      <c r="O413" s="60"/>
      <c r="P413" s="170" t="n">
        <f aca="false">O413*H413</f>
        <v>0</v>
      </c>
      <c r="Q413" s="170" t="n">
        <v>0</v>
      </c>
      <c r="R413" s="170" t="n">
        <f aca="false">Q413*H413</f>
        <v>0</v>
      </c>
      <c r="S413" s="170" t="n">
        <v>0.00015</v>
      </c>
      <c r="T413" s="171" t="n">
        <f aca="false">S413*H413</f>
        <v>0.00734925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2" t="s">
        <v>215</v>
      </c>
      <c r="AT413" s="172" t="s">
        <v>134</v>
      </c>
      <c r="AU413" s="172" t="s">
        <v>81</v>
      </c>
      <c r="AY413" s="3" t="s">
        <v>132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3" t="s">
        <v>79</v>
      </c>
      <c r="BK413" s="173" t="n">
        <f aca="false">ROUND(I413*H413,2)</f>
        <v>0</v>
      </c>
      <c r="BL413" s="3" t="s">
        <v>215</v>
      </c>
      <c r="BM413" s="172" t="s">
        <v>897</v>
      </c>
    </row>
    <row r="414" s="174" customFormat="true" ht="12.8" hidden="false" customHeight="false" outlineLevel="0" collapsed="false">
      <c r="B414" s="175"/>
      <c r="D414" s="176" t="s">
        <v>151</v>
      </c>
      <c r="E414" s="177"/>
      <c r="F414" s="178" t="s">
        <v>898</v>
      </c>
      <c r="H414" s="179" t="n">
        <v>48.995</v>
      </c>
      <c r="I414" s="180"/>
      <c r="L414" s="175"/>
      <c r="M414" s="181"/>
      <c r="N414" s="182"/>
      <c r="O414" s="182"/>
      <c r="P414" s="182"/>
      <c r="Q414" s="182"/>
      <c r="R414" s="182"/>
      <c r="S414" s="182"/>
      <c r="T414" s="183"/>
      <c r="AT414" s="177" t="s">
        <v>151</v>
      </c>
      <c r="AU414" s="177" t="s">
        <v>81</v>
      </c>
      <c r="AV414" s="174" t="s">
        <v>81</v>
      </c>
      <c r="AW414" s="174" t="s">
        <v>31</v>
      </c>
      <c r="AX414" s="174" t="s">
        <v>79</v>
      </c>
      <c r="AY414" s="177" t="s">
        <v>132</v>
      </c>
    </row>
    <row r="415" s="27" customFormat="true" ht="16.5" hidden="false" customHeight="true" outlineLevel="0" collapsed="false">
      <c r="A415" s="22"/>
      <c r="B415" s="160"/>
      <c r="C415" s="161" t="s">
        <v>899</v>
      </c>
      <c r="D415" s="161" t="s">
        <v>134</v>
      </c>
      <c r="E415" s="162" t="s">
        <v>900</v>
      </c>
      <c r="F415" s="163" t="s">
        <v>901</v>
      </c>
      <c r="G415" s="164" t="s">
        <v>149</v>
      </c>
      <c r="H415" s="165" t="n">
        <v>165.841</v>
      </c>
      <c r="I415" s="166"/>
      <c r="J415" s="167" t="n">
        <f aca="false">ROUND(I415*H415,2)</f>
        <v>0</v>
      </c>
      <c r="K415" s="163" t="s">
        <v>145</v>
      </c>
      <c r="L415" s="23"/>
      <c r="M415" s="168"/>
      <c r="N415" s="169" t="s">
        <v>39</v>
      </c>
      <c r="O415" s="60"/>
      <c r="P415" s="170" t="n">
        <f aca="false">O415*H415</f>
        <v>0</v>
      </c>
      <c r="Q415" s="170" t="n">
        <v>0.001</v>
      </c>
      <c r="R415" s="170" t="n">
        <f aca="false">Q415*H415</f>
        <v>0.165841</v>
      </c>
      <c r="S415" s="170" t="n">
        <v>0.00031</v>
      </c>
      <c r="T415" s="171" t="n">
        <f aca="false">S415*H415</f>
        <v>0.05141071</v>
      </c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R415" s="172" t="s">
        <v>215</v>
      </c>
      <c r="AT415" s="172" t="s">
        <v>134</v>
      </c>
      <c r="AU415" s="172" t="s">
        <v>81</v>
      </c>
      <c r="AY415" s="3" t="s">
        <v>132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79</v>
      </c>
      <c r="BK415" s="173" t="n">
        <f aca="false">ROUND(I415*H415,2)</f>
        <v>0</v>
      </c>
      <c r="BL415" s="3" t="s">
        <v>215</v>
      </c>
      <c r="BM415" s="172" t="s">
        <v>902</v>
      </c>
    </row>
    <row r="416" s="174" customFormat="true" ht="12.8" hidden="false" customHeight="false" outlineLevel="0" collapsed="false">
      <c r="B416" s="175"/>
      <c r="D416" s="176" t="s">
        <v>151</v>
      </c>
      <c r="E416" s="177"/>
      <c r="F416" s="178" t="s">
        <v>903</v>
      </c>
      <c r="H416" s="179" t="n">
        <v>74.851</v>
      </c>
      <c r="I416" s="180"/>
      <c r="L416" s="175"/>
      <c r="M416" s="181"/>
      <c r="N416" s="182"/>
      <c r="O416" s="182"/>
      <c r="P416" s="182"/>
      <c r="Q416" s="182"/>
      <c r="R416" s="182"/>
      <c r="S416" s="182"/>
      <c r="T416" s="183"/>
      <c r="AT416" s="177" t="s">
        <v>151</v>
      </c>
      <c r="AU416" s="177" t="s">
        <v>81</v>
      </c>
      <c r="AV416" s="174" t="s">
        <v>81</v>
      </c>
      <c r="AW416" s="174" t="s">
        <v>31</v>
      </c>
      <c r="AX416" s="174" t="s">
        <v>74</v>
      </c>
      <c r="AY416" s="177" t="s">
        <v>132</v>
      </c>
    </row>
    <row r="417" s="174" customFormat="true" ht="12.8" hidden="false" customHeight="false" outlineLevel="0" collapsed="false">
      <c r="B417" s="175"/>
      <c r="D417" s="176" t="s">
        <v>151</v>
      </c>
      <c r="E417" s="177"/>
      <c r="F417" s="178" t="s">
        <v>904</v>
      </c>
      <c r="H417" s="179" t="n">
        <v>90.99</v>
      </c>
      <c r="I417" s="180"/>
      <c r="L417" s="175"/>
      <c r="M417" s="181"/>
      <c r="N417" s="182"/>
      <c r="O417" s="182"/>
      <c r="P417" s="182"/>
      <c r="Q417" s="182"/>
      <c r="R417" s="182"/>
      <c r="S417" s="182"/>
      <c r="T417" s="183"/>
      <c r="AT417" s="177" t="s">
        <v>151</v>
      </c>
      <c r="AU417" s="177" t="s">
        <v>81</v>
      </c>
      <c r="AV417" s="174" t="s">
        <v>81</v>
      </c>
      <c r="AW417" s="174" t="s">
        <v>31</v>
      </c>
      <c r="AX417" s="174" t="s">
        <v>74</v>
      </c>
      <c r="AY417" s="177" t="s">
        <v>132</v>
      </c>
    </row>
    <row r="418" s="184" customFormat="true" ht="12.8" hidden="false" customHeight="false" outlineLevel="0" collapsed="false">
      <c r="B418" s="185"/>
      <c r="D418" s="176" t="s">
        <v>151</v>
      </c>
      <c r="E418" s="186"/>
      <c r="F418" s="187" t="s">
        <v>169</v>
      </c>
      <c r="H418" s="188" t="n">
        <v>165.841</v>
      </c>
      <c r="I418" s="189"/>
      <c r="L418" s="185"/>
      <c r="M418" s="190"/>
      <c r="N418" s="191"/>
      <c r="O418" s="191"/>
      <c r="P418" s="191"/>
      <c r="Q418" s="191"/>
      <c r="R418" s="191"/>
      <c r="S418" s="191"/>
      <c r="T418" s="192"/>
      <c r="AT418" s="186" t="s">
        <v>151</v>
      </c>
      <c r="AU418" s="186" t="s">
        <v>81</v>
      </c>
      <c r="AV418" s="184" t="s">
        <v>138</v>
      </c>
      <c r="AW418" s="184" t="s">
        <v>31</v>
      </c>
      <c r="AX418" s="184" t="s">
        <v>79</v>
      </c>
      <c r="AY418" s="186" t="s">
        <v>132</v>
      </c>
    </row>
    <row r="419" s="27" customFormat="true" ht="24.15" hidden="false" customHeight="true" outlineLevel="0" collapsed="false">
      <c r="A419" s="22"/>
      <c r="B419" s="160"/>
      <c r="C419" s="161" t="s">
        <v>905</v>
      </c>
      <c r="D419" s="161" t="s">
        <v>134</v>
      </c>
      <c r="E419" s="162" t="s">
        <v>906</v>
      </c>
      <c r="F419" s="163" t="s">
        <v>907</v>
      </c>
      <c r="G419" s="164" t="s">
        <v>149</v>
      </c>
      <c r="H419" s="165" t="n">
        <v>165.841</v>
      </c>
      <c r="I419" s="166"/>
      <c r="J419" s="167" t="n">
        <f aca="false">ROUND(I419*H419,2)</f>
        <v>0</v>
      </c>
      <c r="K419" s="163" t="s">
        <v>145</v>
      </c>
      <c r="L419" s="23"/>
      <c r="M419" s="168"/>
      <c r="N419" s="169" t="s">
        <v>39</v>
      </c>
      <c r="O419" s="60"/>
      <c r="P419" s="170" t="n">
        <f aca="false">O419*H419</f>
        <v>0</v>
      </c>
      <c r="Q419" s="170" t="n">
        <v>0</v>
      </c>
      <c r="R419" s="170" t="n">
        <f aca="false">Q419*H419</f>
        <v>0</v>
      </c>
      <c r="S419" s="170" t="n">
        <v>0</v>
      </c>
      <c r="T419" s="17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172" t="s">
        <v>215</v>
      </c>
      <c r="AT419" s="172" t="s">
        <v>134</v>
      </c>
      <c r="AU419" s="172" t="s">
        <v>81</v>
      </c>
      <c r="AY419" s="3" t="s">
        <v>132</v>
      </c>
      <c r="BE419" s="173" t="n">
        <f aca="false">IF(N419="základní",J419,0)</f>
        <v>0</v>
      </c>
      <c r="BF419" s="173" t="n">
        <f aca="false">IF(N419="snížená",J419,0)</f>
        <v>0</v>
      </c>
      <c r="BG419" s="173" t="n">
        <f aca="false">IF(N419="zákl. přenesená",J419,0)</f>
        <v>0</v>
      </c>
      <c r="BH419" s="173" t="n">
        <f aca="false">IF(N419="sníž. přenesená",J419,0)</f>
        <v>0</v>
      </c>
      <c r="BI419" s="173" t="n">
        <f aca="false">IF(N419="nulová",J419,0)</f>
        <v>0</v>
      </c>
      <c r="BJ419" s="3" t="s">
        <v>79</v>
      </c>
      <c r="BK419" s="173" t="n">
        <f aca="false">ROUND(I419*H419,2)</f>
        <v>0</v>
      </c>
      <c r="BL419" s="3" t="s">
        <v>215</v>
      </c>
      <c r="BM419" s="172" t="s">
        <v>908</v>
      </c>
    </row>
    <row r="420" s="27" customFormat="true" ht="24.15" hidden="false" customHeight="true" outlineLevel="0" collapsed="false">
      <c r="A420" s="22"/>
      <c r="B420" s="160"/>
      <c r="C420" s="161" t="s">
        <v>909</v>
      </c>
      <c r="D420" s="161" t="s">
        <v>134</v>
      </c>
      <c r="E420" s="162" t="s">
        <v>910</v>
      </c>
      <c r="F420" s="163" t="s">
        <v>911</v>
      </c>
      <c r="G420" s="164" t="s">
        <v>149</v>
      </c>
      <c r="H420" s="165" t="n">
        <v>1</v>
      </c>
      <c r="I420" s="166"/>
      <c r="J420" s="167" t="n">
        <f aca="false">ROUND(I420*H420,2)</f>
        <v>0</v>
      </c>
      <c r="K420" s="163" t="s">
        <v>145</v>
      </c>
      <c r="L420" s="23"/>
      <c r="M420" s="168"/>
      <c r="N420" s="169" t="s">
        <v>39</v>
      </c>
      <c r="O420" s="60"/>
      <c r="P420" s="170" t="n">
        <f aca="false">O420*H420</f>
        <v>0</v>
      </c>
      <c r="Q420" s="170" t="n">
        <v>0.00029</v>
      </c>
      <c r="R420" s="170" t="n">
        <f aca="false">Q420*H420</f>
        <v>0.00029</v>
      </c>
      <c r="S420" s="170" t="n">
        <v>0</v>
      </c>
      <c r="T420" s="171" t="n">
        <f aca="false">S420*H420</f>
        <v>0</v>
      </c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R420" s="172" t="s">
        <v>215</v>
      </c>
      <c r="AT420" s="172" t="s">
        <v>134</v>
      </c>
      <c r="AU420" s="172" t="s">
        <v>81</v>
      </c>
      <c r="AY420" s="3" t="s">
        <v>132</v>
      </c>
      <c r="BE420" s="173" t="n">
        <f aca="false">IF(N420="základní",J420,0)</f>
        <v>0</v>
      </c>
      <c r="BF420" s="173" t="n">
        <f aca="false">IF(N420="snížená",J420,0)</f>
        <v>0</v>
      </c>
      <c r="BG420" s="173" t="n">
        <f aca="false">IF(N420="zákl. přenesená",J420,0)</f>
        <v>0</v>
      </c>
      <c r="BH420" s="173" t="n">
        <f aca="false">IF(N420="sníž. přenesená",J420,0)</f>
        <v>0</v>
      </c>
      <c r="BI420" s="173" t="n">
        <f aca="false">IF(N420="nulová",J420,0)</f>
        <v>0</v>
      </c>
      <c r="BJ420" s="3" t="s">
        <v>79</v>
      </c>
      <c r="BK420" s="173" t="n">
        <f aca="false">ROUND(I420*H420,2)</f>
        <v>0</v>
      </c>
      <c r="BL420" s="3" t="s">
        <v>215</v>
      </c>
      <c r="BM420" s="172" t="s">
        <v>912</v>
      </c>
    </row>
    <row r="421" s="27" customFormat="true" ht="24.15" hidden="false" customHeight="true" outlineLevel="0" collapsed="false">
      <c r="A421" s="22"/>
      <c r="B421" s="160"/>
      <c r="C421" s="161" t="s">
        <v>913</v>
      </c>
      <c r="D421" s="161" t="s">
        <v>134</v>
      </c>
      <c r="E421" s="162" t="s">
        <v>914</v>
      </c>
      <c r="F421" s="163" t="s">
        <v>915</v>
      </c>
      <c r="G421" s="164" t="s">
        <v>149</v>
      </c>
      <c r="H421" s="165" t="n">
        <v>210.423</v>
      </c>
      <c r="I421" s="166"/>
      <c r="J421" s="167" t="n">
        <f aca="false">ROUND(I421*H421,2)</f>
        <v>0</v>
      </c>
      <c r="K421" s="163" t="s">
        <v>145</v>
      </c>
      <c r="L421" s="23"/>
      <c r="M421" s="168"/>
      <c r="N421" s="169" t="s">
        <v>39</v>
      </c>
      <c r="O421" s="60"/>
      <c r="P421" s="170" t="n">
        <f aca="false">O421*H421</f>
        <v>0</v>
      </c>
      <c r="Q421" s="170" t="n">
        <v>0.0002</v>
      </c>
      <c r="R421" s="170" t="n">
        <f aca="false">Q421*H421</f>
        <v>0.0420846</v>
      </c>
      <c r="S421" s="170" t="n">
        <v>0</v>
      </c>
      <c r="T421" s="171" t="n">
        <f aca="false">S421*H421</f>
        <v>0</v>
      </c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R421" s="172" t="s">
        <v>215</v>
      </c>
      <c r="AT421" s="172" t="s">
        <v>134</v>
      </c>
      <c r="AU421" s="172" t="s">
        <v>81</v>
      </c>
      <c r="AY421" s="3" t="s">
        <v>132</v>
      </c>
      <c r="BE421" s="173" t="n">
        <f aca="false">IF(N421="základní",J421,0)</f>
        <v>0</v>
      </c>
      <c r="BF421" s="173" t="n">
        <f aca="false">IF(N421="snížená",J421,0)</f>
        <v>0</v>
      </c>
      <c r="BG421" s="173" t="n">
        <f aca="false">IF(N421="zákl. přenesená",J421,0)</f>
        <v>0</v>
      </c>
      <c r="BH421" s="173" t="n">
        <f aca="false">IF(N421="sníž. přenesená",J421,0)</f>
        <v>0</v>
      </c>
      <c r="BI421" s="173" t="n">
        <f aca="false">IF(N421="nulová",J421,0)</f>
        <v>0</v>
      </c>
      <c r="BJ421" s="3" t="s">
        <v>79</v>
      </c>
      <c r="BK421" s="173" t="n">
        <f aca="false">ROUND(I421*H421,2)</f>
        <v>0</v>
      </c>
      <c r="BL421" s="3" t="s">
        <v>215</v>
      </c>
      <c r="BM421" s="172" t="s">
        <v>916</v>
      </c>
    </row>
    <row r="422" s="174" customFormat="true" ht="12.8" hidden="false" customHeight="false" outlineLevel="0" collapsed="false">
      <c r="B422" s="175"/>
      <c r="D422" s="176" t="s">
        <v>151</v>
      </c>
      <c r="E422" s="177"/>
      <c r="F422" s="178" t="s">
        <v>898</v>
      </c>
      <c r="H422" s="179" t="n">
        <v>48.995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151</v>
      </c>
      <c r="AU422" s="177" t="s">
        <v>81</v>
      </c>
      <c r="AV422" s="174" t="s">
        <v>81</v>
      </c>
      <c r="AW422" s="174" t="s">
        <v>31</v>
      </c>
      <c r="AX422" s="174" t="s">
        <v>74</v>
      </c>
      <c r="AY422" s="177" t="s">
        <v>132</v>
      </c>
    </row>
    <row r="423" s="174" customFormat="true" ht="12.8" hidden="false" customHeight="false" outlineLevel="0" collapsed="false">
      <c r="B423" s="175"/>
      <c r="D423" s="176" t="s">
        <v>151</v>
      </c>
      <c r="E423" s="177"/>
      <c r="F423" s="178" t="s">
        <v>917</v>
      </c>
      <c r="H423" s="179" t="n">
        <v>67.388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151</v>
      </c>
      <c r="AU423" s="177" t="s">
        <v>81</v>
      </c>
      <c r="AV423" s="174" t="s">
        <v>81</v>
      </c>
      <c r="AW423" s="174" t="s">
        <v>31</v>
      </c>
      <c r="AX423" s="174" t="s">
        <v>74</v>
      </c>
      <c r="AY423" s="177" t="s">
        <v>132</v>
      </c>
    </row>
    <row r="424" s="174" customFormat="true" ht="12.8" hidden="false" customHeight="false" outlineLevel="0" collapsed="false">
      <c r="B424" s="175"/>
      <c r="D424" s="176" t="s">
        <v>151</v>
      </c>
      <c r="E424" s="177"/>
      <c r="F424" s="178" t="s">
        <v>918</v>
      </c>
      <c r="H424" s="179" t="n">
        <v>74.46</v>
      </c>
      <c r="I424" s="180"/>
      <c r="L424" s="175"/>
      <c r="M424" s="181"/>
      <c r="N424" s="182"/>
      <c r="O424" s="182"/>
      <c r="P424" s="182"/>
      <c r="Q424" s="182"/>
      <c r="R424" s="182"/>
      <c r="S424" s="182"/>
      <c r="T424" s="183"/>
      <c r="AT424" s="177" t="s">
        <v>151</v>
      </c>
      <c r="AU424" s="177" t="s">
        <v>81</v>
      </c>
      <c r="AV424" s="174" t="s">
        <v>81</v>
      </c>
      <c r="AW424" s="174" t="s">
        <v>31</v>
      </c>
      <c r="AX424" s="174" t="s">
        <v>74</v>
      </c>
      <c r="AY424" s="177" t="s">
        <v>132</v>
      </c>
    </row>
    <row r="425" s="174" customFormat="true" ht="12.8" hidden="false" customHeight="false" outlineLevel="0" collapsed="false">
      <c r="B425" s="175"/>
      <c r="D425" s="176" t="s">
        <v>151</v>
      </c>
      <c r="E425" s="177"/>
      <c r="F425" s="178" t="s">
        <v>919</v>
      </c>
      <c r="H425" s="179" t="n">
        <v>19.58</v>
      </c>
      <c r="I425" s="180"/>
      <c r="L425" s="175"/>
      <c r="M425" s="181"/>
      <c r="N425" s="182"/>
      <c r="O425" s="182"/>
      <c r="P425" s="182"/>
      <c r="Q425" s="182"/>
      <c r="R425" s="182"/>
      <c r="S425" s="182"/>
      <c r="T425" s="183"/>
      <c r="AT425" s="177" t="s">
        <v>151</v>
      </c>
      <c r="AU425" s="177" t="s">
        <v>81</v>
      </c>
      <c r="AV425" s="174" t="s">
        <v>81</v>
      </c>
      <c r="AW425" s="174" t="s">
        <v>31</v>
      </c>
      <c r="AX425" s="174" t="s">
        <v>74</v>
      </c>
      <c r="AY425" s="177" t="s">
        <v>132</v>
      </c>
    </row>
    <row r="426" s="184" customFormat="true" ht="12.8" hidden="false" customHeight="false" outlineLevel="0" collapsed="false">
      <c r="B426" s="185"/>
      <c r="D426" s="176" t="s">
        <v>151</v>
      </c>
      <c r="E426" s="186"/>
      <c r="F426" s="187" t="s">
        <v>169</v>
      </c>
      <c r="H426" s="188" t="n">
        <v>210.423</v>
      </c>
      <c r="I426" s="189"/>
      <c r="L426" s="185"/>
      <c r="M426" s="190"/>
      <c r="N426" s="191"/>
      <c r="O426" s="191"/>
      <c r="P426" s="191"/>
      <c r="Q426" s="191"/>
      <c r="R426" s="191"/>
      <c r="S426" s="191"/>
      <c r="T426" s="192"/>
      <c r="AT426" s="186" t="s">
        <v>151</v>
      </c>
      <c r="AU426" s="186" t="s">
        <v>81</v>
      </c>
      <c r="AV426" s="184" t="s">
        <v>138</v>
      </c>
      <c r="AW426" s="184" t="s">
        <v>31</v>
      </c>
      <c r="AX426" s="184" t="s">
        <v>79</v>
      </c>
      <c r="AY426" s="186" t="s">
        <v>132</v>
      </c>
    </row>
    <row r="427" s="27" customFormat="true" ht="33" hidden="false" customHeight="true" outlineLevel="0" collapsed="false">
      <c r="A427" s="22"/>
      <c r="B427" s="160"/>
      <c r="C427" s="161" t="s">
        <v>920</v>
      </c>
      <c r="D427" s="161" t="s">
        <v>134</v>
      </c>
      <c r="E427" s="162" t="s">
        <v>921</v>
      </c>
      <c r="F427" s="163" t="s">
        <v>922</v>
      </c>
      <c r="G427" s="164" t="s">
        <v>149</v>
      </c>
      <c r="H427" s="165" t="n">
        <v>210.423</v>
      </c>
      <c r="I427" s="166"/>
      <c r="J427" s="167" t="n">
        <f aca="false">ROUND(I427*H427,2)</f>
        <v>0</v>
      </c>
      <c r="K427" s="163" t="s">
        <v>145</v>
      </c>
      <c r="L427" s="23"/>
      <c r="M427" s="168"/>
      <c r="N427" s="169" t="s">
        <v>39</v>
      </c>
      <c r="O427" s="60"/>
      <c r="P427" s="170" t="n">
        <f aca="false">O427*H427</f>
        <v>0</v>
      </c>
      <c r="Q427" s="170" t="n">
        <v>0.00026</v>
      </c>
      <c r="R427" s="170" t="n">
        <f aca="false">Q427*H427</f>
        <v>0.05470998</v>
      </c>
      <c r="S427" s="170" t="n">
        <v>0</v>
      </c>
      <c r="T427" s="171" t="n">
        <f aca="false">S427*H427</f>
        <v>0</v>
      </c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R427" s="172" t="s">
        <v>215</v>
      </c>
      <c r="AT427" s="172" t="s">
        <v>134</v>
      </c>
      <c r="AU427" s="172" t="s">
        <v>81</v>
      </c>
      <c r="AY427" s="3" t="s">
        <v>132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3" t="s">
        <v>79</v>
      </c>
      <c r="BK427" s="173" t="n">
        <f aca="false">ROUND(I427*H427,2)</f>
        <v>0</v>
      </c>
      <c r="BL427" s="3" t="s">
        <v>215</v>
      </c>
      <c r="BM427" s="172" t="s">
        <v>923</v>
      </c>
    </row>
    <row r="428" s="27" customFormat="true" ht="16.5" hidden="false" customHeight="true" outlineLevel="0" collapsed="false">
      <c r="A428" s="22"/>
      <c r="B428" s="160"/>
      <c r="C428" s="161" t="s">
        <v>924</v>
      </c>
      <c r="D428" s="161" t="s">
        <v>134</v>
      </c>
      <c r="E428" s="162" t="s">
        <v>925</v>
      </c>
      <c r="F428" s="163" t="s">
        <v>926</v>
      </c>
      <c r="G428" s="164" t="s">
        <v>149</v>
      </c>
      <c r="H428" s="165" t="n">
        <v>44.2</v>
      </c>
      <c r="I428" s="166"/>
      <c r="J428" s="167" t="n">
        <f aca="false">ROUND(I428*H428,2)</f>
        <v>0</v>
      </c>
      <c r="K428" s="163"/>
      <c r="L428" s="23"/>
      <c r="M428" s="168"/>
      <c r="N428" s="169" t="s">
        <v>39</v>
      </c>
      <c r="O428" s="60"/>
      <c r="P428" s="170" t="n">
        <f aca="false">O428*H428</f>
        <v>0</v>
      </c>
      <c r="Q428" s="170" t="n">
        <v>0.00029</v>
      </c>
      <c r="R428" s="170" t="n">
        <f aca="false">Q428*H428</f>
        <v>0.012818</v>
      </c>
      <c r="S428" s="170" t="n">
        <v>0</v>
      </c>
      <c r="T428" s="171" t="n">
        <f aca="false">S428*H428</f>
        <v>0</v>
      </c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R428" s="172" t="s">
        <v>215</v>
      </c>
      <c r="AT428" s="172" t="s">
        <v>134</v>
      </c>
      <c r="AU428" s="172" t="s">
        <v>81</v>
      </c>
      <c r="AY428" s="3" t="s">
        <v>132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3" t="s">
        <v>79</v>
      </c>
      <c r="BK428" s="173" t="n">
        <f aca="false">ROUND(I428*H428,2)</f>
        <v>0</v>
      </c>
      <c r="BL428" s="3" t="s">
        <v>215</v>
      </c>
      <c r="BM428" s="172" t="s">
        <v>927</v>
      </c>
    </row>
    <row r="429" s="174" customFormat="true" ht="12.8" hidden="false" customHeight="false" outlineLevel="0" collapsed="false">
      <c r="B429" s="175"/>
      <c r="D429" s="176" t="s">
        <v>151</v>
      </c>
      <c r="E429" s="177"/>
      <c r="F429" s="178" t="s">
        <v>238</v>
      </c>
      <c r="H429" s="179" t="n">
        <v>44.2</v>
      </c>
      <c r="I429" s="180"/>
      <c r="L429" s="175"/>
      <c r="M429" s="181"/>
      <c r="N429" s="182"/>
      <c r="O429" s="182"/>
      <c r="P429" s="182"/>
      <c r="Q429" s="182"/>
      <c r="R429" s="182"/>
      <c r="S429" s="182"/>
      <c r="T429" s="183"/>
      <c r="AT429" s="177" t="s">
        <v>151</v>
      </c>
      <c r="AU429" s="177" t="s">
        <v>81</v>
      </c>
      <c r="AV429" s="174" t="s">
        <v>81</v>
      </c>
      <c r="AW429" s="174" t="s">
        <v>31</v>
      </c>
      <c r="AX429" s="174" t="s">
        <v>79</v>
      </c>
      <c r="AY429" s="177" t="s">
        <v>132</v>
      </c>
    </row>
    <row r="430" s="146" customFormat="true" ht="25.9" hidden="false" customHeight="true" outlineLevel="0" collapsed="false">
      <c r="B430" s="147"/>
      <c r="D430" s="148" t="s">
        <v>73</v>
      </c>
      <c r="E430" s="149" t="s">
        <v>928</v>
      </c>
      <c r="F430" s="149" t="s">
        <v>929</v>
      </c>
      <c r="I430" s="150"/>
      <c r="J430" s="151" t="n">
        <f aca="false">BK430</f>
        <v>0</v>
      </c>
      <c r="L430" s="147"/>
      <c r="M430" s="152"/>
      <c r="N430" s="153"/>
      <c r="O430" s="153"/>
      <c r="P430" s="154" t="n">
        <f aca="false">SUM(P431:P440)</f>
        <v>0</v>
      </c>
      <c r="Q430" s="153"/>
      <c r="R430" s="154" t="n">
        <f aca="false">SUM(R431:R440)</f>
        <v>0</v>
      </c>
      <c r="S430" s="153"/>
      <c r="T430" s="155" t="n">
        <f aca="false">SUM(T431:T440)</f>
        <v>0</v>
      </c>
      <c r="AR430" s="148" t="s">
        <v>138</v>
      </c>
      <c r="AT430" s="156" t="s">
        <v>73</v>
      </c>
      <c r="AU430" s="156" t="s">
        <v>74</v>
      </c>
      <c r="AY430" s="148" t="s">
        <v>132</v>
      </c>
      <c r="BK430" s="157" t="n">
        <f aca="false">SUM(BK431:BK440)</f>
        <v>0</v>
      </c>
    </row>
    <row r="431" s="27" customFormat="true" ht="16.5" hidden="false" customHeight="true" outlineLevel="0" collapsed="false">
      <c r="A431" s="22"/>
      <c r="B431" s="160"/>
      <c r="C431" s="161" t="s">
        <v>930</v>
      </c>
      <c r="D431" s="161" t="s">
        <v>134</v>
      </c>
      <c r="E431" s="162" t="s">
        <v>931</v>
      </c>
      <c r="F431" s="163" t="s">
        <v>932</v>
      </c>
      <c r="G431" s="164" t="s">
        <v>933</v>
      </c>
      <c r="H431" s="165" t="n">
        <v>8</v>
      </c>
      <c r="I431" s="166"/>
      <c r="J431" s="167" t="n">
        <f aca="false">ROUND(I431*H431,2)</f>
        <v>0</v>
      </c>
      <c r="K431" s="163" t="s">
        <v>145</v>
      </c>
      <c r="L431" s="23"/>
      <c r="M431" s="168"/>
      <c r="N431" s="169" t="s">
        <v>39</v>
      </c>
      <c r="O431" s="60"/>
      <c r="P431" s="170" t="n">
        <f aca="false">O431*H431</f>
        <v>0</v>
      </c>
      <c r="Q431" s="170" t="n">
        <v>0</v>
      </c>
      <c r="R431" s="170" t="n">
        <f aca="false">Q431*H431</f>
        <v>0</v>
      </c>
      <c r="S431" s="170" t="n">
        <v>0</v>
      </c>
      <c r="T431" s="171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934</v>
      </c>
      <c r="AT431" s="172" t="s">
        <v>134</v>
      </c>
      <c r="AU431" s="172" t="s">
        <v>79</v>
      </c>
      <c r="AY431" s="3" t="s">
        <v>132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79</v>
      </c>
      <c r="BK431" s="173" t="n">
        <f aca="false">ROUND(I431*H431,2)</f>
        <v>0</v>
      </c>
      <c r="BL431" s="3" t="s">
        <v>934</v>
      </c>
      <c r="BM431" s="172" t="s">
        <v>935</v>
      </c>
    </row>
    <row r="432" s="174" customFormat="true" ht="12.8" hidden="false" customHeight="false" outlineLevel="0" collapsed="false">
      <c r="B432" s="175"/>
      <c r="D432" s="176" t="s">
        <v>151</v>
      </c>
      <c r="E432" s="177"/>
      <c r="F432" s="178" t="s">
        <v>936</v>
      </c>
      <c r="H432" s="179" t="n">
        <v>8</v>
      </c>
      <c r="I432" s="180"/>
      <c r="L432" s="175"/>
      <c r="M432" s="181"/>
      <c r="N432" s="182"/>
      <c r="O432" s="182"/>
      <c r="P432" s="182"/>
      <c r="Q432" s="182"/>
      <c r="R432" s="182"/>
      <c r="S432" s="182"/>
      <c r="T432" s="183"/>
      <c r="AT432" s="177" t="s">
        <v>151</v>
      </c>
      <c r="AU432" s="177" t="s">
        <v>79</v>
      </c>
      <c r="AV432" s="174" t="s">
        <v>81</v>
      </c>
      <c r="AW432" s="174" t="s">
        <v>31</v>
      </c>
      <c r="AX432" s="174" t="s">
        <v>74</v>
      </c>
      <c r="AY432" s="177" t="s">
        <v>132</v>
      </c>
    </row>
    <row r="433" s="184" customFormat="true" ht="12.8" hidden="false" customHeight="false" outlineLevel="0" collapsed="false">
      <c r="B433" s="185"/>
      <c r="D433" s="176" t="s">
        <v>151</v>
      </c>
      <c r="E433" s="186"/>
      <c r="F433" s="187" t="s">
        <v>169</v>
      </c>
      <c r="H433" s="188" t="n">
        <v>8</v>
      </c>
      <c r="I433" s="189"/>
      <c r="L433" s="185"/>
      <c r="M433" s="190"/>
      <c r="N433" s="191"/>
      <c r="O433" s="191"/>
      <c r="P433" s="191"/>
      <c r="Q433" s="191"/>
      <c r="R433" s="191"/>
      <c r="S433" s="191"/>
      <c r="T433" s="192"/>
      <c r="AT433" s="186" t="s">
        <v>151</v>
      </c>
      <c r="AU433" s="186" t="s">
        <v>79</v>
      </c>
      <c r="AV433" s="184" t="s">
        <v>138</v>
      </c>
      <c r="AW433" s="184" t="s">
        <v>31</v>
      </c>
      <c r="AX433" s="184" t="s">
        <v>79</v>
      </c>
      <c r="AY433" s="186" t="s">
        <v>132</v>
      </c>
    </row>
    <row r="434" s="27" customFormat="true" ht="16.5" hidden="false" customHeight="true" outlineLevel="0" collapsed="false">
      <c r="A434" s="22"/>
      <c r="B434" s="160"/>
      <c r="C434" s="161" t="s">
        <v>937</v>
      </c>
      <c r="D434" s="161" t="s">
        <v>134</v>
      </c>
      <c r="E434" s="162" t="s">
        <v>938</v>
      </c>
      <c r="F434" s="163" t="s">
        <v>939</v>
      </c>
      <c r="G434" s="164" t="s">
        <v>933</v>
      </c>
      <c r="H434" s="165" t="n">
        <v>4</v>
      </c>
      <c r="I434" s="166"/>
      <c r="J434" s="167" t="n">
        <f aca="false">ROUND(I434*H434,2)</f>
        <v>0</v>
      </c>
      <c r="K434" s="163" t="s">
        <v>145</v>
      </c>
      <c r="L434" s="23"/>
      <c r="M434" s="168"/>
      <c r="N434" s="169" t="s">
        <v>39</v>
      </c>
      <c r="O434" s="60"/>
      <c r="P434" s="170" t="n">
        <f aca="false">O434*H434</f>
        <v>0</v>
      </c>
      <c r="Q434" s="170" t="n">
        <v>0</v>
      </c>
      <c r="R434" s="170" t="n">
        <f aca="false">Q434*H434</f>
        <v>0</v>
      </c>
      <c r="S434" s="170" t="n">
        <v>0</v>
      </c>
      <c r="T434" s="171" t="n">
        <f aca="false">S434*H434</f>
        <v>0</v>
      </c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R434" s="172" t="s">
        <v>934</v>
      </c>
      <c r="AT434" s="172" t="s">
        <v>134</v>
      </c>
      <c r="AU434" s="172" t="s">
        <v>79</v>
      </c>
      <c r="AY434" s="3" t="s">
        <v>132</v>
      </c>
      <c r="BE434" s="173" t="n">
        <f aca="false">IF(N434="základní",J434,0)</f>
        <v>0</v>
      </c>
      <c r="BF434" s="173" t="n">
        <f aca="false">IF(N434="snížená",J434,0)</f>
        <v>0</v>
      </c>
      <c r="BG434" s="173" t="n">
        <f aca="false">IF(N434="zákl. přenesená",J434,0)</f>
        <v>0</v>
      </c>
      <c r="BH434" s="173" t="n">
        <f aca="false">IF(N434="sníž. přenesená",J434,0)</f>
        <v>0</v>
      </c>
      <c r="BI434" s="173" t="n">
        <f aca="false">IF(N434="nulová",J434,0)</f>
        <v>0</v>
      </c>
      <c r="BJ434" s="3" t="s">
        <v>79</v>
      </c>
      <c r="BK434" s="173" t="n">
        <f aca="false">ROUND(I434*H434,2)</f>
        <v>0</v>
      </c>
      <c r="BL434" s="3" t="s">
        <v>934</v>
      </c>
      <c r="BM434" s="172" t="s">
        <v>940</v>
      </c>
    </row>
    <row r="435" s="174" customFormat="true" ht="12.8" hidden="false" customHeight="false" outlineLevel="0" collapsed="false">
      <c r="B435" s="175"/>
      <c r="D435" s="176" t="s">
        <v>151</v>
      </c>
      <c r="E435" s="177"/>
      <c r="F435" s="178" t="s">
        <v>941</v>
      </c>
      <c r="H435" s="179" t="n">
        <v>4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151</v>
      </c>
      <c r="AU435" s="177" t="s">
        <v>79</v>
      </c>
      <c r="AV435" s="174" t="s">
        <v>81</v>
      </c>
      <c r="AW435" s="174" t="s">
        <v>31</v>
      </c>
      <c r="AX435" s="174" t="s">
        <v>74</v>
      </c>
      <c r="AY435" s="177" t="s">
        <v>132</v>
      </c>
    </row>
    <row r="436" s="184" customFormat="true" ht="12.8" hidden="false" customHeight="false" outlineLevel="0" collapsed="false">
      <c r="B436" s="185"/>
      <c r="D436" s="176" t="s">
        <v>151</v>
      </c>
      <c r="E436" s="186"/>
      <c r="F436" s="187" t="s">
        <v>169</v>
      </c>
      <c r="H436" s="188" t="n">
        <v>4</v>
      </c>
      <c r="I436" s="189"/>
      <c r="L436" s="185"/>
      <c r="M436" s="190"/>
      <c r="N436" s="191"/>
      <c r="O436" s="191"/>
      <c r="P436" s="191"/>
      <c r="Q436" s="191"/>
      <c r="R436" s="191"/>
      <c r="S436" s="191"/>
      <c r="T436" s="192"/>
      <c r="AT436" s="186" t="s">
        <v>151</v>
      </c>
      <c r="AU436" s="186" t="s">
        <v>79</v>
      </c>
      <c r="AV436" s="184" t="s">
        <v>138</v>
      </c>
      <c r="AW436" s="184" t="s">
        <v>31</v>
      </c>
      <c r="AX436" s="184" t="s">
        <v>79</v>
      </c>
      <c r="AY436" s="186" t="s">
        <v>132</v>
      </c>
    </row>
    <row r="437" s="27" customFormat="true" ht="16.5" hidden="false" customHeight="true" outlineLevel="0" collapsed="false">
      <c r="A437" s="22"/>
      <c r="B437" s="160"/>
      <c r="C437" s="161" t="s">
        <v>942</v>
      </c>
      <c r="D437" s="161" t="s">
        <v>134</v>
      </c>
      <c r="E437" s="162" t="s">
        <v>943</v>
      </c>
      <c r="F437" s="163" t="s">
        <v>944</v>
      </c>
      <c r="G437" s="164" t="s">
        <v>933</v>
      </c>
      <c r="H437" s="165" t="n">
        <v>20</v>
      </c>
      <c r="I437" s="166"/>
      <c r="J437" s="167" t="n">
        <f aca="false">ROUND(I437*H437,2)</f>
        <v>0</v>
      </c>
      <c r="K437" s="163" t="s">
        <v>145</v>
      </c>
      <c r="L437" s="23"/>
      <c r="M437" s="168"/>
      <c r="N437" s="169" t="s">
        <v>39</v>
      </c>
      <c r="O437" s="60"/>
      <c r="P437" s="170" t="n">
        <f aca="false">O437*H437</f>
        <v>0</v>
      </c>
      <c r="Q437" s="170" t="n">
        <v>0</v>
      </c>
      <c r="R437" s="170" t="n">
        <f aca="false">Q437*H437</f>
        <v>0</v>
      </c>
      <c r="S437" s="170" t="n">
        <v>0</v>
      </c>
      <c r="T437" s="171" t="n">
        <f aca="false">S437*H437</f>
        <v>0</v>
      </c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R437" s="172" t="s">
        <v>934</v>
      </c>
      <c r="AT437" s="172" t="s">
        <v>134</v>
      </c>
      <c r="AU437" s="172" t="s">
        <v>79</v>
      </c>
      <c r="AY437" s="3" t="s">
        <v>132</v>
      </c>
      <c r="BE437" s="173" t="n">
        <f aca="false">IF(N437="základní",J437,0)</f>
        <v>0</v>
      </c>
      <c r="BF437" s="173" t="n">
        <f aca="false">IF(N437="snížená",J437,0)</f>
        <v>0</v>
      </c>
      <c r="BG437" s="173" t="n">
        <f aca="false">IF(N437="zákl. přenesená",J437,0)</f>
        <v>0</v>
      </c>
      <c r="BH437" s="173" t="n">
        <f aca="false">IF(N437="sníž. přenesená",J437,0)</f>
        <v>0</v>
      </c>
      <c r="BI437" s="173" t="n">
        <f aca="false">IF(N437="nulová",J437,0)</f>
        <v>0</v>
      </c>
      <c r="BJ437" s="3" t="s">
        <v>79</v>
      </c>
      <c r="BK437" s="173" t="n">
        <f aca="false">ROUND(I437*H437,2)</f>
        <v>0</v>
      </c>
      <c r="BL437" s="3" t="s">
        <v>934</v>
      </c>
      <c r="BM437" s="172" t="s">
        <v>945</v>
      </c>
    </row>
    <row r="438" s="174" customFormat="true" ht="12.8" hidden="false" customHeight="false" outlineLevel="0" collapsed="false">
      <c r="B438" s="175"/>
      <c r="D438" s="176" t="s">
        <v>151</v>
      </c>
      <c r="E438" s="177"/>
      <c r="F438" s="178" t="s">
        <v>946</v>
      </c>
      <c r="H438" s="179" t="n">
        <v>12</v>
      </c>
      <c r="I438" s="180"/>
      <c r="L438" s="175"/>
      <c r="M438" s="181"/>
      <c r="N438" s="182"/>
      <c r="O438" s="182"/>
      <c r="P438" s="182"/>
      <c r="Q438" s="182"/>
      <c r="R438" s="182"/>
      <c r="S438" s="182"/>
      <c r="T438" s="183"/>
      <c r="AT438" s="177" t="s">
        <v>151</v>
      </c>
      <c r="AU438" s="177" t="s">
        <v>79</v>
      </c>
      <c r="AV438" s="174" t="s">
        <v>81</v>
      </c>
      <c r="AW438" s="174" t="s">
        <v>31</v>
      </c>
      <c r="AX438" s="174" t="s">
        <v>74</v>
      </c>
      <c r="AY438" s="177" t="s">
        <v>132</v>
      </c>
    </row>
    <row r="439" s="174" customFormat="true" ht="12.8" hidden="false" customHeight="false" outlineLevel="0" collapsed="false">
      <c r="B439" s="175"/>
      <c r="D439" s="176" t="s">
        <v>151</v>
      </c>
      <c r="E439" s="177"/>
      <c r="F439" s="178" t="s">
        <v>947</v>
      </c>
      <c r="H439" s="179" t="n">
        <v>8</v>
      </c>
      <c r="I439" s="180"/>
      <c r="L439" s="175"/>
      <c r="M439" s="181"/>
      <c r="N439" s="182"/>
      <c r="O439" s="182"/>
      <c r="P439" s="182"/>
      <c r="Q439" s="182"/>
      <c r="R439" s="182"/>
      <c r="S439" s="182"/>
      <c r="T439" s="183"/>
      <c r="AT439" s="177" t="s">
        <v>151</v>
      </c>
      <c r="AU439" s="177" t="s">
        <v>79</v>
      </c>
      <c r="AV439" s="174" t="s">
        <v>81</v>
      </c>
      <c r="AW439" s="174" t="s">
        <v>31</v>
      </c>
      <c r="AX439" s="174" t="s">
        <v>74</v>
      </c>
      <c r="AY439" s="177" t="s">
        <v>132</v>
      </c>
    </row>
    <row r="440" s="184" customFormat="true" ht="12.8" hidden="false" customHeight="false" outlineLevel="0" collapsed="false">
      <c r="B440" s="185"/>
      <c r="D440" s="176" t="s">
        <v>151</v>
      </c>
      <c r="E440" s="186"/>
      <c r="F440" s="187" t="s">
        <v>169</v>
      </c>
      <c r="H440" s="188" t="n">
        <v>20</v>
      </c>
      <c r="I440" s="189"/>
      <c r="L440" s="185"/>
      <c r="M440" s="190"/>
      <c r="N440" s="191"/>
      <c r="O440" s="191"/>
      <c r="P440" s="191"/>
      <c r="Q440" s="191"/>
      <c r="R440" s="191"/>
      <c r="S440" s="191"/>
      <c r="T440" s="192"/>
      <c r="AT440" s="186" t="s">
        <v>151</v>
      </c>
      <c r="AU440" s="186" t="s">
        <v>79</v>
      </c>
      <c r="AV440" s="184" t="s">
        <v>138</v>
      </c>
      <c r="AW440" s="184" t="s">
        <v>31</v>
      </c>
      <c r="AX440" s="184" t="s">
        <v>79</v>
      </c>
      <c r="AY440" s="186" t="s">
        <v>132</v>
      </c>
    </row>
    <row r="441" s="146" customFormat="true" ht="25.9" hidden="false" customHeight="true" outlineLevel="0" collapsed="false">
      <c r="B441" s="147"/>
      <c r="D441" s="148" t="s">
        <v>73</v>
      </c>
      <c r="E441" s="149" t="s">
        <v>948</v>
      </c>
      <c r="F441" s="149" t="s">
        <v>949</v>
      </c>
      <c r="I441" s="150"/>
      <c r="J441" s="151" t="n">
        <f aca="false">BK441</f>
        <v>0</v>
      </c>
      <c r="L441" s="147"/>
      <c r="M441" s="152"/>
      <c r="N441" s="153"/>
      <c r="O441" s="153"/>
      <c r="P441" s="154" t="n">
        <f aca="false">P442+P444+P446</f>
        <v>0</v>
      </c>
      <c r="Q441" s="153"/>
      <c r="R441" s="154" t="n">
        <f aca="false">R442+R444+R446</f>
        <v>0</v>
      </c>
      <c r="S441" s="153"/>
      <c r="T441" s="155" t="n">
        <f aca="false">T442+T444+T446</f>
        <v>0</v>
      </c>
      <c r="AR441" s="148" t="s">
        <v>159</v>
      </c>
      <c r="AT441" s="156" t="s">
        <v>73</v>
      </c>
      <c r="AU441" s="156" t="s">
        <v>74</v>
      </c>
      <c r="AY441" s="148" t="s">
        <v>132</v>
      </c>
      <c r="BK441" s="157" t="n">
        <f aca="false">BK442+BK444+BK446</f>
        <v>0</v>
      </c>
    </row>
    <row r="442" s="146" customFormat="true" ht="22.8" hidden="false" customHeight="true" outlineLevel="0" collapsed="false">
      <c r="B442" s="147"/>
      <c r="D442" s="148" t="s">
        <v>73</v>
      </c>
      <c r="E442" s="158" t="s">
        <v>950</v>
      </c>
      <c r="F442" s="158" t="s">
        <v>951</v>
      </c>
      <c r="I442" s="150"/>
      <c r="J442" s="159" t="n">
        <f aca="false">BK442</f>
        <v>0</v>
      </c>
      <c r="L442" s="147"/>
      <c r="M442" s="152"/>
      <c r="N442" s="153"/>
      <c r="O442" s="153"/>
      <c r="P442" s="154" t="n">
        <f aca="false">P443</f>
        <v>0</v>
      </c>
      <c r="Q442" s="153"/>
      <c r="R442" s="154" t="n">
        <f aca="false">R443</f>
        <v>0</v>
      </c>
      <c r="S442" s="153"/>
      <c r="T442" s="155" t="n">
        <f aca="false">T443</f>
        <v>0</v>
      </c>
      <c r="AR442" s="148" t="s">
        <v>159</v>
      </c>
      <c r="AT442" s="156" t="s">
        <v>73</v>
      </c>
      <c r="AU442" s="156" t="s">
        <v>79</v>
      </c>
      <c r="AY442" s="148" t="s">
        <v>132</v>
      </c>
      <c r="BK442" s="157" t="n">
        <f aca="false">BK443</f>
        <v>0</v>
      </c>
    </row>
    <row r="443" s="27" customFormat="true" ht="16.5" hidden="false" customHeight="true" outlineLevel="0" collapsed="false">
      <c r="A443" s="22"/>
      <c r="B443" s="160"/>
      <c r="C443" s="161" t="s">
        <v>952</v>
      </c>
      <c r="D443" s="161" t="s">
        <v>134</v>
      </c>
      <c r="E443" s="162" t="s">
        <v>953</v>
      </c>
      <c r="F443" s="163" t="s">
        <v>954</v>
      </c>
      <c r="G443" s="164" t="s">
        <v>137</v>
      </c>
      <c r="H443" s="165" t="n">
        <v>1</v>
      </c>
      <c r="I443" s="166"/>
      <c r="J443" s="167" t="n">
        <f aca="false">ROUND(I443*H443,2)</f>
        <v>0</v>
      </c>
      <c r="K443" s="163" t="s">
        <v>145</v>
      </c>
      <c r="L443" s="23"/>
      <c r="M443" s="168"/>
      <c r="N443" s="169" t="s">
        <v>39</v>
      </c>
      <c r="O443" s="60"/>
      <c r="P443" s="170" t="n">
        <f aca="false">O443*H443</f>
        <v>0</v>
      </c>
      <c r="Q443" s="170" t="n">
        <v>0</v>
      </c>
      <c r="R443" s="170" t="n">
        <f aca="false">Q443*H443</f>
        <v>0</v>
      </c>
      <c r="S443" s="170" t="n">
        <v>0</v>
      </c>
      <c r="T443" s="171" t="n">
        <f aca="false">S443*H443</f>
        <v>0</v>
      </c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R443" s="172" t="s">
        <v>955</v>
      </c>
      <c r="AT443" s="172" t="s">
        <v>134</v>
      </c>
      <c r="AU443" s="172" t="s">
        <v>81</v>
      </c>
      <c r="AY443" s="3" t="s">
        <v>132</v>
      </c>
      <c r="BE443" s="173" t="n">
        <f aca="false">IF(N443="základní",J443,0)</f>
        <v>0</v>
      </c>
      <c r="BF443" s="173" t="n">
        <f aca="false">IF(N443="snížená",J443,0)</f>
        <v>0</v>
      </c>
      <c r="BG443" s="173" t="n">
        <f aca="false">IF(N443="zákl. přenesená",J443,0)</f>
        <v>0</v>
      </c>
      <c r="BH443" s="173" t="n">
        <f aca="false">IF(N443="sníž. přenesená",J443,0)</f>
        <v>0</v>
      </c>
      <c r="BI443" s="173" t="n">
        <f aca="false">IF(N443="nulová",J443,0)</f>
        <v>0</v>
      </c>
      <c r="BJ443" s="3" t="s">
        <v>79</v>
      </c>
      <c r="BK443" s="173" t="n">
        <f aca="false">ROUND(I443*H443,2)</f>
        <v>0</v>
      </c>
      <c r="BL443" s="3" t="s">
        <v>955</v>
      </c>
      <c r="BM443" s="172" t="s">
        <v>956</v>
      </c>
    </row>
    <row r="444" s="146" customFormat="true" ht="22.8" hidden="false" customHeight="true" outlineLevel="0" collapsed="false">
      <c r="B444" s="147"/>
      <c r="D444" s="148" t="s">
        <v>73</v>
      </c>
      <c r="E444" s="158" t="s">
        <v>957</v>
      </c>
      <c r="F444" s="158" t="s">
        <v>958</v>
      </c>
      <c r="I444" s="150"/>
      <c r="J444" s="159" t="n">
        <f aca="false">BK444</f>
        <v>0</v>
      </c>
      <c r="L444" s="147"/>
      <c r="M444" s="152"/>
      <c r="N444" s="153"/>
      <c r="O444" s="153"/>
      <c r="P444" s="154" t="n">
        <f aca="false">P445</f>
        <v>0</v>
      </c>
      <c r="Q444" s="153"/>
      <c r="R444" s="154" t="n">
        <f aca="false">R445</f>
        <v>0</v>
      </c>
      <c r="S444" s="153"/>
      <c r="T444" s="155" t="n">
        <f aca="false">T445</f>
        <v>0</v>
      </c>
      <c r="AR444" s="148" t="s">
        <v>159</v>
      </c>
      <c r="AT444" s="156" t="s">
        <v>73</v>
      </c>
      <c r="AU444" s="156" t="s">
        <v>79</v>
      </c>
      <c r="AY444" s="148" t="s">
        <v>132</v>
      </c>
      <c r="BK444" s="157" t="n">
        <f aca="false">BK445</f>
        <v>0</v>
      </c>
    </row>
    <row r="445" s="27" customFormat="true" ht="16.5" hidden="false" customHeight="true" outlineLevel="0" collapsed="false">
      <c r="A445" s="22"/>
      <c r="B445" s="160"/>
      <c r="C445" s="161" t="s">
        <v>959</v>
      </c>
      <c r="D445" s="161" t="s">
        <v>134</v>
      </c>
      <c r="E445" s="162" t="s">
        <v>960</v>
      </c>
      <c r="F445" s="163" t="s">
        <v>961</v>
      </c>
      <c r="G445" s="164" t="s">
        <v>137</v>
      </c>
      <c r="H445" s="165" t="n">
        <v>1</v>
      </c>
      <c r="I445" s="166"/>
      <c r="J445" s="167" t="n">
        <f aca="false">ROUND(I445*H445,2)</f>
        <v>0</v>
      </c>
      <c r="K445" s="163" t="s">
        <v>145</v>
      </c>
      <c r="L445" s="23"/>
      <c r="M445" s="168"/>
      <c r="N445" s="169" t="s">
        <v>39</v>
      </c>
      <c r="O445" s="60"/>
      <c r="P445" s="170" t="n">
        <f aca="false">O445*H445</f>
        <v>0</v>
      </c>
      <c r="Q445" s="170" t="n">
        <v>0</v>
      </c>
      <c r="R445" s="170" t="n">
        <f aca="false">Q445*H445</f>
        <v>0</v>
      </c>
      <c r="S445" s="170" t="n">
        <v>0</v>
      </c>
      <c r="T445" s="171" t="n">
        <f aca="false">S445*H445</f>
        <v>0</v>
      </c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R445" s="172" t="s">
        <v>955</v>
      </c>
      <c r="AT445" s="172" t="s">
        <v>134</v>
      </c>
      <c r="AU445" s="172" t="s">
        <v>81</v>
      </c>
      <c r="AY445" s="3" t="s">
        <v>132</v>
      </c>
      <c r="BE445" s="173" t="n">
        <f aca="false">IF(N445="základní",J445,0)</f>
        <v>0</v>
      </c>
      <c r="BF445" s="173" t="n">
        <f aca="false">IF(N445="snížená",J445,0)</f>
        <v>0</v>
      </c>
      <c r="BG445" s="173" t="n">
        <f aca="false">IF(N445="zákl. přenesená",J445,0)</f>
        <v>0</v>
      </c>
      <c r="BH445" s="173" t="n">
        <f aca="false">IF(N445="sníž. přenesená",J445,0)</f>
        <v>0</v>
      </c>
      <c r="BI445" s="173" t="n">
        <f aca="false">IF(N445="nulová",J445,0)</f>
        <v>0</v>
      </c>
      <c r="BJ445" s="3" t="s">
        <v>79</v>
      </c>
      <c r="BK445" s="173" t="n">
        <f aca="false">ROUND(I445*H445,2)</f>
        <v>0</v>
      </c>
      <c r="BL445" s="3" t="s">
        <v>955</v>
      </c>
      <c r="BM445" s="172" t="s">
        <v>962</v>
      </c>
    </row>
    <row r="446" s="146" customFormat="true" ht="22.8" hidden="false" customHeight="true" outlineLevel="0" collapsed="false">
      <c r="B446" s="147"/>
      <c r="D446" s="148" t="s">
        <v>73</v>
      </c>
      <c r="E446" s="158" t="s">
        <v>963</v>
      </c>
      <c r="F446" s="158" t="s">
        <v>964</v>
      </c>
      <c r="I446" s="150"/>
      <c r="J446" s="159" t="n">
        <f aca="false">BK446</f>
        <v>0</v>
      </c>
      <c r="L446" s="147"/>
      <c r="M446" s="152"/>
      <c r="N446" s="153"/>
      <c r="O446" s="153"/>
      <c r="P446" s="154" t="n">
        <f aca="false">P447</f>
        <v>0</v>
      </c>
      <c r="Q446" s="153"/>
      <c r="R446" s="154" t="n">
        <f aca="false">R447</f>
        <v>0</v>
      </c>
      <c r="S446" s="153"/>
      <c r="T446" s="155" t="n">
        <f aca="false">T447</f>
        <v>0</v>
      </c>
      <c r="AR446" s="148" t="s">
        <v>159</v>
      </c>
      <c r="AT446" s="156" t="s">
        <v>73</v>
      </c>
      <c r="AU446" s="156" t="s">
        <v>79</v>
      </c>
      <c r="AY446" s="148" t="s">
        <v>132</v>
      </c>
      <c r="BK446" s="157" t="n">
        <f aca="false">BK447</f>
        <v>0</v>
      </c>
    </row>
    <row r="447" s="27" customFormat="true" ht="16.5" hidden="false" customHeight="true" outlineLevel="0" collapsed="false">
      <c r="A447" s="22"/>
      <c r="B447" s="160"/>
      <c r="C447" s="161" t="s">
        <v>965</v>
      </c>
      <c r="D447" s="161" t="s">
        <v>134</v>
      </c>
      <c r="E447" s="162" t="s">
        <v>966</v>
      </c>
      <c r="F447" s="163" t="s">
        <v>967</v>
      </c>
      <c r="G447" s="164" t="s">
        <v>137</v>
      </c>
      <c r="H447" s="165" t="n">
        <v>1</v>
      </c>
      <c r="I447" s="166"/>
      <c r="J447" s="167" t="n">
        <f aca="false">ROUND(I447*H447,2)</f>
        <v>0</v>
      </c>
      <c r="K447" s="163" t="s">
        <v>145</v>
      </c>
      <c r="L447" s="23"/>
      <c r="M447" s="214"/>
      <c r="N447" s="215" t="s">
        <v>39</v>
      </c>
      <c r="O447" s="216"/>
      <c r="P447" s="217" t="n">
        <f aca="false">O447*H447</f>
        <v>0</v>
      </c>
      <c r="Q447" s="217" t="n">
        <v>0</v>
      </c>
      <c r="R447" s="217" t="n">
        <f aca="false">Q447*H447</f>
        <v>0</v>
      </c>
      <c r="S447" s="217" t="n">
        <v>0</v>
      </c>
      <c r="T447" s="218" t="n">
        <f aca="false">S447*H447</f>
        <v>0</v>
      </c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R447" s="172" t="s">
        <v>955</v>
      </c>
      <c r="AT447" s="172" t="s">
        <v>134</v>
      </c>
      <c r="AU447" s="172" t="s">
        <v>81</v>
      </c>
      <c r="AY447" s="3" t="s">
        <v>132</v>
      </c>
      <c r="BE447" s="173" t="n">
        <f aca="false">IF(N447="základní",J447,0)</f>
        <v>0</v>
      </c>
      <c r="BF447" s="173" t="n">
        <f aca="false">IF(N447="snížená",J447,0)</f>
        <v>0</v>
      </c>
      <c r="BG447" s="173" t="n">
        <f aca="false">IF(N447="zákl. přenesená",J447,0)</f>
        <v>0</v>
      </c>
      <c r="BH447" s="173" t="n">
        <f aca="false">IF(N447="sníž. přenesená",J447,0)</f>
        <v>0</v>
      </c>
      <c r="BI447" s="173" t="n">
        <f aca="false">IF(N447="nulová",J447,0)</f>
        <v>0</v>
      </c>
      <c r="BJ447" s="3" t="s">
        <v>79</v>
      </c>
      <c r="BK447" s="173" t="n">
        <f aca="false">ROUND(I447*H447,2)</f>
        <v>0</v>
      </c>
      <c r="BL447" s="3" t="s">
        <v>955</v>
      </c>
      <c r="BM447" s="172" t="s">
        <v>968</v>
      </c>
    </row>
    <row r="448" s="27" customFormat="true" ht="6.95" hidden="false" customHeight="true" outlineLevel="0" collapsed="false">
      <c r="A448" s="22"/>
      <c r="B448" s="44"/>
      <c r="C448" s="45"/>
      <c r="D448" s="45"/>
      <c r="E448" s="45"/>
      <c r="F448" s="45"/>
      <c r="G448" s="45"/>
      <c r="H448" s="45"/>
      <c r="I448" s="45"/>
      <c r="J448" s="45"/>
      <c r="K448" s="45"/>
      <c r="L448" s="23"/>
      <c r="M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</row>
  </sheetData>
  <autoFilter ref="C140:K447"/>
  <mergeCells count="6">
    <mergeCell ref="L2:V2"/>
    <mergeCell ref="E7:H7"/>
    <mergeCell ref="E16:H16"/>
    <mergeCell ref="E25:H25"/>
    <mergeCell ref="E85:H85"/>
    <mergeCell ref="E133:H133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2024-03-06T18:38:31Z</dcterms:created>
  <dc:creator>DESKTOP-VKVVR07\Eva</dc:creator>
  <dc:description/>
  <dc:language>cs-CZ</dc:language>
  <cp:lastModifiedBy/>
  <cp:lastPrinted>2024-03-06T19:44:47Z</cp:lastPrinted>
  <dcterms:modified xsi:type="dcterms:W3CDTF">2024-03-06T19:48:18Z</dcterms:modified>
  <cp:revision>1</cp:revision>
  <dc:subject/>
  <dc:title/>
</cp:coreProperties>
</file>